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activeTab="4"/>
  </bookViews>
  <sheets>
    <sheet name="IS-DEC08" sheetId="1" r:id="rId1"/>
    <sheet name="CIS-DEC08" sheetId="2" r:id="rId2"/>
    <sheet name="CBS-DEC08" sheetId="3" r:id="rId3"/>
    <sheet name="CF-DEC08" sheetId="4" r:id="rId4"/>
    <sheet name="Equity-DEC08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'CBS-DEC08'!$B$1:$L$72</definedName>
    <definedName name="_xlnm.Print_Area" localSheetId="3">'CF-DEC08'!$A$1:$Y$81</definedName>
    <definedName name="_xlnm.Print_Area" localSheetId="1">'CIS-DEC08'!$A$1:$G$60</definedName>
    <definedName name="_xlnm.Print_Area" localSheetId="4">'Equity-DEC08'!$A$1:$I$68</definedName>
    <definedName name="_xlnm.Print_Titles" localSheetId="3">'CF-DEC08'!$1:$12</definedName>
  </definedNames>
  <calcPr fullCalcOnLoad="1"/>
</workbook>
</file>

<file path=xl/sharedStrings.xml><?xml version="1.0" encoding="utf-8"?>
<sst xmlns="http://schemas.openxmlformats.org/spreadsheetml/2006/main" count="320" uniqueCount="201">
  <si>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</si>
  <si>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</si>
  <si>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</si>
  <si>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</si>
  <si>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</si>
  <si>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</si>
  <si>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</si>
  <si>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</si>
  <si>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</si>
  <si>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</si>
  <si>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</si>
  <si>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RM'000</t>
  </si>
  <si>
    <t>Revenue</t>
  </si>
  <si>
    <t>Operating Expenses</t>
  </si>
  <si>
    <t>Other Operating Income</t>
  </si>
  <si>
    <t xml:space="preserve"> </t>
  </si>
  <si>
    <t>Taxation</t>
  </si>
  <si>
    <t>Dividend per share (sen)</t>
  </si>
  <si>
    <t>(Company No.412406-T)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</si>
  <si>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</si>
  <si>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</si>
  <si>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</si>
  <si>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</si>
  <si>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</si>
  <si>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</si>
  <si>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</si>
  <si>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</si>
  <si>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</si>
  <si>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</si>
  <si>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</si>
  <si>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</si>
  <si>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</si>
  <si>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</si>
  <si>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</si>
  <si>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</si>
  <si>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</si>
  <si>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</si>
  <si>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</si>
  <si>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</si>
  <si>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</si>
  <si>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</si>
  <si>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</si>
  <si>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associates</t>
  </si>
  <si>
    <t>Amount due to directors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</si>
  <si>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</si>
  <si>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</si>
  <si>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</si>
  <si>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</si>
  <si>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</si>
  <si>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</si>
  <si>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</si>
  <si>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</si>
  <si>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</si>
  <si>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</si>
  <si>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</si>
  <si>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</si>
  <si>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</si>
  <si>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</si>
  <si>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</si>
  <si>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Share of result of associate</t>
  </si>
  <si>
    <t>Interest income</t>
  </si>
  <si>
    <t>Bad debts recovered</t>
  </si>
  <si>
    <t>Interest expense</t>
  </si>
  <si>
    <t>Provision for royalty expenses</t>
  </si>
  <si>
    <t>Debtors  (Increase)/Decrease</t>
  </si>
  <si>
    <t>Creditors - Increase/(Decrease)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</si>
  <si>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</si>
  <si>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</si>
  <si>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</si>
  <si>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</si>
  <si>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</si>
  <si>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</si>
  <si>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</si>
  <si>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Additional investments in subsidiaries</t>
  </si>
  <si>
    <t>Repayment of hire purchase liabilities</t>
  </si>
  <si>
    <t>Repayment of term loan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</si>
  <si>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</si>
  <si>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</si>
  <si>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</si>
  <si>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</si>
  <si>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</si>
  <si>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</si>
  <si>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</si>
  <si>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</si>
  <si>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</si>
  <si>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</si>
  <si>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</si>
  <si>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</si>
  <si>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</si>
  <si>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</si>
  <si>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</si>
  <si>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</si>
  <si>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</si>
  <si>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</si>
  <si>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</si>
  <si>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</si>
  <si>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</si>
  <si>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Bonus Issue</t>
  </si>
  <si>
    <t>Acquisition of subsidiaries</t>
  </si>
  <si>
    <t>via share swap</t>
  </si>
  <si>
    <t>Public Issue</t>
  </si>
  <si>
    <t>Share Issue Expenses</t>
  </si>
  <si>
    <t xml:space="preserve">  </t>
  </si>
  <si>
    <t xml:space="preserve">CONDENSED CONSOLIDATED INCOME STATEMENT </t>
  </si>
  <si>
    <t>Share of profit/(loss) of associate</t>
  </si>
  <si>
    <t>Fixed Assets Written Off</t>
  </si>
  <si>
    <t>Provision for bad debts</t>
  </si>
  <si>
    <t>Net assets per share of RM0.10 each (sen)</t>
  </si>
  <si>
    <t>Borrowings (secured)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</si>
  <si>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</si>
  <si>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</si>
  <si>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</si>
  <si>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</si>
  <si>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</si>
  <si>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</si>
  <si>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</si>
  <si>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</si>
  <si>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</si>
  <si>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</si>
  <si>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</si>
  <si>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</si>
  <si>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</si>
  <si>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Year End</t>
  </si>
  <si>
    <t xml:space="preserve">Financial </t>
  </si>
  <si>
    <t>The Condensed Consolidated Cash Flow Statement should be read in conjunction with</t>
  </si>
  <si>
    <t>Finance Costs</t>
  </si>
  <si>
    <t>the accompanying explanatory notes attached to the interim financial statements.</t>
  </si>
  <si>
    <t>accompanying explanatory notes attached to the interim financial statements.</t>
  </si>
  <si>
    <t>to equity holders of the parent</t>
  </si>
  <si>
    <t>Less:</t>
  </si>
  <si>
    <t>Bank Overdrafts</t>
  </si>
  <si>
    <t>Addition of FDs pledged to financial institution</t>
  </si>
  <si>
    <t>Fixed Deposits pledged to financial institution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</si>
  <si>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</si>
  <si>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</si>
  <si>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</si>
  <si>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</si>
  <si>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</si>
  <si>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equity holders of the parent</t>
  </si>
  <si>
    <t>Goodwill on consolidation</t>
  </si>
  <si>
    <t>Research &amp; Development expenditure</t>
  </si>
  <si>
    <t>CONDENSED CONSOLIDATED CASH FLOW STATEMENT</t>
  </si>
  <si>
    <t>(Unaudited)</t>
  </si>
  <si>
    <t>(Audited)</t>
  </si>
  <si>
    <t>Provision for dimunition in value in associate</t>
  </si>
  <si>
    <t>Tax refund</t>
  </si>
  <si>
    <t>Amount due from associates</t>
  </si>
  <si>
    <t>Bankers acceptances</t>
  </si>
  <si>
    <t>Balance as at 1 January 2007</t>
  </si>
  <si>
    <t>(The figures have not been audited)</t>
  </si>
  <si>
    <r>
      <t>Loss</t>
    </r>
    <r>
      <rPr>
        <sz val="10"/>
        <rFont val="Arial"/>
        <family val="0"/>
      </rPr>
      <t xml:space="preserve"> for the period</t>
    </r>
  </si>
  <si>
    <t>Financing activities</t>
  </si>
  <si>
    <t>ENVAIR HOLDING BERHAD</t>
  </si>
  <si>
    <t>explanatory notes attached to the interim financial statements.</t>
  </si>
  <si>
    <t xml:space="preserve">ENVAIR HOLDING BERHAD  </t>
  </si>
  <si>
    <t>Amount due to director</t>
  </si>
  <si>
    <t>31.12.2007</t>
  </si>
  <si>
    <t>Short term unquoted investment, at cost</t>
  </si>
  <si>
    <t>`</t>
  </si>
  <si>
    <t>Amount owing by  Contract Customer</t>
  </si>
  <si>
    <t>Impairment loss on goodwill</t>
  </si>
  <si>
    <t>Balance as at 1 January 2008</t>
  </si>
  <si>
    <t>the audited financial statements for the financial year ended 31 December 2007 and</t>
  </si>
  <si>
    <t>Loss for the period</t>
  </si>
  <si>
    <t>Loss attributable to ordinary</t>
  </si>
  <si>
    <t>Basic loss per share (sen)</t>
  </si>
  <si>
    <t>Loss before taxation</t>
  </si>
  <si>
    <t>Loss for the period-attributable</t>
  </si>
  <si>
    <t>Borrowings :- Bank overdrafts</t>
  </si>
  <si>
    <t xml:space="preserve">                    Others</t>
  </si>
  <si>
    <t>Retained profits / Accumulated Loss</t>
  </si>
  <si>
    <t>Net cash flows used in investing activities</t>
  </si>
  <si>
    <t>Loss per share (sen)</t>
  </si>
  <si>
    <t>Net increase/ (decrease) in cash and cash equivalents</t>
  </si>
  <si>
    <t xml:space="preserve">audited financial statements of ENVAIR  for the financial year ended 31 December 2007 and the </t>
  </si>
  <si>
    <t>notes attached to the interim financial statements.</t>
  </si>
  <si>
    <t>statements of ENVAIR for the financial year ended 31 December 2007 and the accompanying</t>
  </si>
  <si>
    <r>
      <t xml:space="preserve">statements of ENVAIR for the financial year ended 31 December  </t>
    </r>
    <r>
      <rPr>
        <sz val="10"/>
        <rFont val="Arial"/>
        <family val="2"/>
      </rPr>
      <t>2007</t>
    </r>
    <r>
      <rPr>
        <sz val="10"/>
        <rFont val="Arial"/>
        <family val="0"/>
      </rPr>
      <t xml:space="preserve"> and the accompanying </t>
    </r>
  </si>
  <si>
    <t>Operating loss before working capital changes</t>
  </si>
  <si>
    <t>Loss/(Gain) on Disposal of property, plant &amp; equipment</t>
  </si>
  <si>
    <t>Inventories  Decrease/(Increase)</t>
  </si>
  <si>
    <t>Net cash (used in) / generated from financing activities</t>
  </si>
  <si>
    <t>Placement expenses</t>
  </si>
  <si>
    <t>Private Placement</t>
  </si>
  <si>
    <t>Private Placement Expenses</t>
  </si>
  <si>
    <t>Loss before tax</t>
  </si>
  <si>
    <t>Placement proceeds</t>
  </si>
  <si>
    <t>As At 31 DECEMBER 2008</t>
  </si>
  <si>
    <t>31.12.2008</t>
  </si>
  <si>
    <t>CONDENSED CONSOLIDATED BALANCE SHEET  AS AT 31 DECEMBER 2008</t>
  </si>
  <si>
    <t xml:space="preserve">      </t>
  </si>
  <si>
    <t>Amount due from customers on contract</t>
  </si>
  <si>
    <t>Proceeds from disposal of property,plant &amp; equipment</t>
  </si>
  <si>
    <t>Amortisation of intangible assets (R&amp;D)</t>
  </si>
  <si>
    <t>Intangible Assets expenditures (R&amp;D)</t>
  </si>
  <si>
    <t>For the Twelve-Month Period Ended 31 December 2008</t>
  </si>
  <si>
    <t>For the Twelve-Month Period Ended 31 December 2007   (Audited)</t>
  </si>
  <si>
    <t>Balance as at 31 December 2007</t>
  </si>
  <si>
    <t>Balance as at 31 December 2008</t>
  </si>
  <si>
    <t>statements of ENVAIR for the financial year ended 31 December 2007 and the accompanying explanatory</t>
  </si>
  <si>
    <t>FOR THE FOURTH QUARTER ENDED 31 DECEMBER 2008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</si>
</sst>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2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1" borderId="1" applyNumberFormat="0" applyAlignment="0" applyProtection="0"/>
    <xf numFmtId="10" fontId="2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83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1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42" applyNumberFormat="1" applyFont="1" applyFill="1" applyAlignment="1">
      <alignment/>
    </xf>
    <xf numFmtId="170" fontId="0" fillId="0" borderId="14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42" applyNumberFormat="1" applyFont="1" applyFill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0" fontId="0" fillId="0" borderId="12" xfId="42" applyNumberFormat="1" applyFont="1" applyFill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6" xfId="42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16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70" fontId="12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4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7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70" fontId="0" fillId="0" borderId="15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 horizontal="center"/>
    </xf>
    <xf numFmtId="170" fontId="0" fillId="0" borderId="16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 horizontal="center"/>
    </xf>
    <xf numFmtId="170" fontId="0" fillId="0" borderId="0" xfId="42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41" fontId="0" fillId="0" borderId="0" xfId="42" applyNumberFormat="1" applyFont="1" applyFill="1" applyAlignment="1" quotePrefix="1">
      <alignment horizontal="right"/>
    </xf>
    <xf numFmtId="200" fontId="15" fillId="0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 horizontal="right"/>
    </xf>
    <xf numFmtId="37" fontId="0" fillId="0" borderId="17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41" fontId="0" fillId="0" borderId="17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1" fontId="0" fillId="0" borderId="0" xfId="42" applyNumberFormat="1" applyFill="1" applyAlignment="1">
      <alignment/>
    </xf>
    <xf numFmtId="0" fontId="5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0" fontId="12" fillId="0" borderId="0" xfId="44" applyNumberFormat="1" applyFont="1" applyFill="1" applyAlignment="1">
      <alignment/>
    </xf>
    <xf numFmtId="170" fontId="7" fillId="0" borderId="0" xfId="44" applyNumberFormat="1" applyFont="1" applyFill="1" applyAlignment="1">
      <alignment/>
    </xf>
    <xf numFmtId="170" fontId="0" fillId="0" borderId="0" xfId="44" applyNumberFormat="1" applyFont="1" applyFill="1" applyAlignment="1">
      <alignment/>
    </xf>
    <xf numFmtId="170" fontId="5" fillId="0" borderId="0" xfId="44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0" fontId="0" fillId="0" borderId="0" xfId="44" applyNumberFormat="1" applyFont="1" applyFill="1" applyAlignment="1">
      <alignment horizontal="right"/>
    </xf>
    <xf numFmtId="170" fontId="0" fillId="0" borderId="17" xfId="44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/>
    </xf>
    <xf numFmtId="170" fontId="0" fillId="0" borderId="18" xfId="44" applyNumberFormat="1" applyFont="1" applyFill="1" applyBorder="1" applyAlignment="1">
      <alignment/>
    </xf>
    <xf numFmtId="170" fontId="0" fillId="0" borderId="11" xfId="44" applyNumberFormat="1" applyFont="1" applyFill="1" applyBorder="1" applyAlignment="1">
      <alignment/>
    </xf>
    <xf numFmtId="170" fontId="0" fillId="0" borderId="0" xfId="44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35" borderId="0" xfId="0" applyFont="1" applyFill="1" applyAlignment="1" quotePrefix="1">
      <alignment horizontal="center"/>
    </xf>
    <xf numFmtId="0" fontId="5" fillId="35" borderId="0" xfId="0" applyFont="1" applyFill="1" applyAlignment="1" quotePrefix="1">
      <alignment horizontal="center"/>
    </xf>
    <xf numFmtId="0" fontId="5" fillId="3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57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nput [yellow]" xfId="57"/>
    <cellStyle name="Linked Cell" xfId="58"/>
    <cellStyle name="Neutral" xfId="59"/>
    <cellStyle name="Normal - Style1" xfId="60"/>
    <cellStyle name="Note" xfId="61"/>
    <cellStyle name="Output" xfId="62"/>
    <cellStyle name="Percent" xfId="63"/>
    <cellStyle name="Percent [2]" xfId="64"/>
    <cellStyle name="Times New Roman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3">
      <selection activeCell="A20" sqref="A20:IV23"/>
    </sheetView>
  </sheetViews>
  <sheetFormatPr defaultColWidth="9.140625" defaultRowHeight="12.75"/>
  <cols>
    <col min="1" max="1" width="30.140625" style="27" customWidth="1"/>
    <col min="2" max="2" width="2.421875" style="27" customWidth="1"/>
    <col min="3" max="3" width="13.7109375" style="27" customWidth="1"/>
    <col min="4" max="4" width="2.28125" style="27" customWidth="1"/>
    <col min="5" max="5" width="13.7109375" style="27" customWidth="1"/>
    <col min="6" max="6" width="2.421875" style="27" customWidth="1"/>
    <col min="7" max="7" width="13.7109375" style="27" customWidth="1"/>
    <col min="8" max="8" width="2.140625" style="27" customWidth="1"/>
    <col min="9" max="9" width="13.7109375" style="27" customWidth="1"/>
    <col min="10" max="16384" width="9.140625" style="27" customWidth="1"/>
  </cols>
  <sheetData>
    <row r="1" spans="1:9" ht="15.75" customHeight="1">
      <c r="A1" s="122" t="s">
        <v>154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2.75">
      <c r="A3" s="125" t="s">
        <v>0</v>
      </c>
      <c r="B3" s="125"/>
      <c r="C3" s="125"/>
      <c r="D3" s="125"/>
      <c r="E3" s="125"/>
      <c r="F3" s="125"/>
      <c r="G3" s="125"/>
      <c r="H3" s="125"/>
      <c r="I3" s="125"/>
    </row>
    <row r="4" spans="1:9" ht="15">
      <c r="A4" s="123" t="s">
        <v>1</v>
      </c>
      <c r="B4" s="123"/>
      <c r="C4" s="123"/>
      <c r="D4" s="123"/>
      <c r="E4" s="123"/>
      <c r="F4" s="123"/>
      <c r="G4" s="123"/>
      <c r="H4" s="123"/>
      <c r="I4" s="123"/>
    </row>
    <row r="6" spans="1:9" ht="12.75">
      <c r="A6" s="121" t="s">
        <v>84</v>
      </c>
      <c r="B6" s="121"/>
      <c r="C6" s="121"/>
      <c r="D6" s="121"/>
      <c r="E6" s="121"/>
      <c r="F6" s="121"/>
      <c r="G6" s="121"/>
      <c r="H6" s="121"/>
      <c r="I6" s="121"/>
    </row>
    <row r="7" spans="1:9" ht="12.75">
      <c r="A7" s="124" t="s">
        <v>187</v>
      </c>
      <c r="B7" s="121"/>
      <c r="C7" s="121"/>
      <c r="D7" s="121"/>
      <c r="E7" s="121"/>
      <c r="F7" s="121"/>
      <c r="G7" s="121"/>
      <c r="H7" s="121"/>
      <c r="I7" s="121"/>
    </row>
    <row r="8" spans="1:9" ht="12.75">
      <c r="A8" s="30"/>
      <c r="B8" s="30"/>
      <c r="C8" s="30"/>
      <c r="D8" s="30"/>
      <c r="E8" s="30"/>
      <c r="F8" s="30"/>
      <c r="G8" s="30"/>
      <c r="H8" s="30"/>
      <c r="I8" s="30"/>
    </row>
    <row r="10" spans="3:10" ht="12.75">
      <c r="C10" s="121" t="s">
        <v>2</v>
      </c>
      <c r="D10" s="121"/>
      <c r="E10" s="121"/>
      <c r="F10" s="28"/>
      <c r="G10" s="121" t="s">
        <v>3</v>
      </c>
      <c r="H10" s="121"/>
      <c r="I10" s="121"/>
      <c r="J10" s="31"/>
    </row>
    <row r="11" spans="3:9" s="32" customFormat="1" ht="12">
      <c r="C11" s="33" t="s">
        <v>4</v>
      </c>
      <c r="D11" s="33"/>
      <c r="E11" s="33" t="s">
        <v>5</v>
      </c>
      <c r="F11" s="33"/>
      <c r="G11" s="33" t="s">
        <v>4</v>
      </c>
      <c r="H11" s="33"/>
      <c r="I11" s="33" t="s">
        <v>5</v>
      </c>
    </row>
    <row r="12" spans="3:9" s="32" customFormat="1" ht="12">
      <c r="C12" s="33" t="s">
        <v>6</v>
      </c>
      <c r="D12" s="33"/>
      <c r="E12" s="33" t="s">
        <v>7</v>
      </c>
      <c r="F12" s="33"/>
      <c r="G12" s="33" t="s">
        <v>6</v>
      </c>
      <c r="H12" s="33"/>
      <c r="I12" s="33" t="s">
        <v>7</v>
      </c>
    </row>
    <row r="13" spans="3:9" s="32" customFormat="1" ht="12">
      <c r="C13" s="33" t="s">
        <v>8</v>
      </c>
      <c r="D13" s="33"/>
      <c r="E13" s="33" t="s">
        <v>8</v>
      </c>
      <c r="F13" s="33"/>
      <c r="G13" s="33" t="s">
        <v>9</v>
      </c>
      <c r="H13" s="33"/>
      <c r="I13" s="33" t="s">
        <v>10</v>
      </c>
    </row>
    <row r="14" spans="3:9" s="32" customFormat="1" ht="12">
      <c r="C14" s="33" t="s">
        <v>188</v>
      </c>
      <c r="D14" s="33"/>
      <c r="E14" s="33" t="s">
        <v>156</v>
      </c>
      <c r="F14" s="33"/>
      <c r="G14" s="33" t="s">
        <v>188</v>
      </c>
      <c r="H14" s="33"/>
      <c r="I14" s="33" t="s">
        <v>156</v>
      </c>
    </row>
    <row r="15" spans="3:9" s="32" customFormat="1" ht="12">
      <c r="C15" s="33" t="s">
        <v>11</v>
      </c>
      <c r="D15" s="33"/>
      <c r="E15" s="33" t="s">
        <v>11</v>
      </c>
      <c r="F15" s="33"/>
      <c r="G15" s="33" t="s">
        <v>11</v>
      </c>
      <c r="H15" s="33"/>
      <c r="I15" s="33" t="s">
        <v>11</v>
      </c>
    </row>
    <row r="16" spans="3:9" ht="12.75">
      <c r="C16" s="108" t="s">
        <v>142</v>
      </c>
      <c r="E16" s="108" t="s">
        <v>143</v>
      </c>
      <c r="G16" s="108" t="s">
        <v>142</v>
      </c>
      <c r="I16" s="108" t="s">
        <v>143</v>
      </c>
    </row>
    <row r="18" spans="1:9" ht="12.75">
      <c r="A18" s="27" t="s">
        <v>12</v>
      </c>
      <c r="C18" s="71">
        <f>'CIS-DEC08'!C17</f>
        <v>973</v>
      </c>
      <c r="D18" s="35"/>
      <c r="E18" s="35">
        <f>'CIS-DEC08'!D17</f>
        <v>7423</v>
      </c>
      <c r="F18" s="34"/>
      <c r="G18" s="35">
        <f>'CIS-DEC08'!F17</f>
        <v>17432</v>
      </c>
      <c r="H18" s="35"/>
      <c r="I18" s="35">
        <f>'CIS-DEC08'!G17</f>
        <v>22552</v>
      </c>
    </row>
    <row r="19" spans="3:9" ht="12.75">
      <c r="C19" s="34"/>
      <c r="D19" s="34"/>
      <c r="E19" s="34"/>
      <c r="F19" s="34"/>
      <c r="G19" s="34"/>
      <c r="H19" s="34"/>
      <c r="I19" s="34"/>
    </row>
    <row r="20" spans="1:9" ht="12.75">
      <c r="A20" s="22" t="s">
        <v>185</v>
      </c>
      <c r="C20" s="35">
        <f>'CIS-DEC08'!C35</f>
        <v>-1557</v>
      </c>
      <c r="D20" s="34"/>
      <c r="E20" s="35">
        <f>'CIS-DEC08'!D35</f>
        <v>-1266</v>
      </c>
      <c r="F20" s="34"/>
      <c r="G20" s="35">
        <f>'CIS-DEC08'!F35</f>
        <v>-3976</v>
      </c>
      <c r="H20" s="34"/>
      <c r="I20" s="35">
        <f>'CIS-DEC08'!G35</f>
        <v>-4659</v>
      </c>
    </row>
    <row r="21" spans="1:9" ht="13.5" customHeight="1" hidden="1">
      <c r="A21" s="27" t="s">
        <v>16</v>
      </c>
      <c r="C21" s="35" t="e">
        <f>#REF!</f>
        <v>#REF!</v>
      </c>
      <c r="D21" s="34"/>
      <c r="E21" s="34" t="s">
        <v>19</v>
      </c>
      <c r="F21" s="34"/>
      <c r="G21" s="35" t="e">
        <f>#REF!</f>
        <v>#REF!</v>
      </c>
      <c r="H21" s="34"/>
      <c r="I21" s="34" t="s">
        <v>19</v>
      </c>
    </row>
    <row r="22" spans="3:9" ht="12" customHeight="1">
      <c r="C22" s="35"/>
      <c r="D22" s="34"/>
      <c r="E22" s="34"/>
      <c r="F22" s="34"/>
      <c r="G22" s="35"/>
      <c r="H22" s="34"/>
      <c r="I22" s="34"/>
    </row>
    <row r="23" spans="1:9" ht="12.75">
      <c r="A23" s="19" t="s">
        <v>163</v>
      </c>
      <c r="C23" s="35">
        <f>'CIS-DEC08'!C40</f>
        <v>-2184</v>
      </c>
      <c r="D23" s="34"/>
      <c r="E23" s="35">
        <f>'CIS-DEC08'!D40</f>
        <v>-515</v>
      </c>
      <c r="F23" s="34"/>
      <c r="G23" s="35">
        <f>'CIS-DEC08'!F40</f>
        <v>-4361</v>
      </c>
      <c r="H23" s="35"/>
      <c r="I23" s="35">
        <f>'CIS-DEC08'!G40</f>
        <v>-3893</v>
      </c>
    </row>
    <row r="24" spans="1:9" ht="12.75">
      <c r="A24" s="19"/>
      <c r="C24" s="35"/>
      <c r="D24" s="34"/>
      <c r="E24" s="35"/>
      <c r="F24" s="34"/>
      <c r="G24" s="35"/>
      <c r="H24" s="35"/>
      <c r="I24" s="35"/>
    </row>
    <row r="25" spans="1:9" ht="12.75">
      <c r="A25" s="27" t="s">
        <v>164</v>
      </c>
      <c r="C25" s="35"/>
      <c r="D25" s="38"/>
      <c r="E25" s="34"/>
      <c r="F25" s="34"/>
      <c r="G25" s="35"/>
      <c r="H25" s="38"/>
      <c r="I25" s="34"/>
    </row>
    <row r="26" spans="1:9" ht="12.75">
      <c r="A26" s="27" t="s">
        <v>138</v>
      </c>
      <c r="C26" s="35">
        <f>C23</f>
        <v>-2184</v>
      </c>
      <c r="D26" s="34"/>
      <c r="E26" s="35">
        <f>E23</f>
        <v>-515</v>
      </c>
      <c r="F26" s="34"/>
      <c r="G26" s="35">
        <f>G23</f>
        <v>-4361</v>
      </c>
      <c r="H26" s="34"/>
      <c r="I26" s="35">
        <f>I23</f>
        <v>-3893</v>
      </c>
    </row>
    <row r="27" spans="3:9" ht="12.75">
      <c r="C27" s="35"/>
      <c r="D27" s="34"/>
      <c r="E27" s="35"/>
      <c r="F27" s="34"/>
      <c r="G27" s="35"/>
      <c r="H27" s="34"/>
      <c r="I27" s="35"/>
    </row>
    <row r="28" spans="1:9" ht="12.75">
      <c r="A28" s="27" t="s">
        <v>165</v>
      </c>
      <c r="C28" s="80">
        <f>'CIS-DEC08'!C46</f>
        <v>-2.0263875744586093</v>
      </c>
      <c r="D28" s="72"/>
      <c r="E28" s="80">
        <f>'CIS-DEC08'!D46</f>
        <v>-0.525617472953664</v>
      </c>
      <c r="F28" s="34"/>
      <c r="G28" s="81">
        <f>'CIS-DEC08'!F46</f>
        <v>-4.27741922827942</v>
      </c>
      <c r="H28" s="73"/>
      <c r="I28" s="81">
        <f>'CIS-DEC08'!G46</f>
        <v>-3.973259848948765</v>
      </c>
    </row>
    <row r="29" spans="3:9" ht="12.75">
      <c r="C29" s="34"/>
      <c r="D29" s="34"/>
      <c r="E29" s="34"/>
      <c r="F29" s="34"/>
      <c r="G29" s="34"/>
      <c r="H29" s="34"/>
      <c r="I29" s="34"/>
    </row>
    <row r="30" spans="1:9" ht="12.75">
      <c r="A30" s="27" t="s">
        <v>133</v>
      </c>
      <c r="C30" s="34"/>
      <c r="D30" s="34"/>
      <c r="E30" s="34"/>
      <c r="F30" s="34"/>
      <c r="G30" s="34"/>
      <c r="H30" s="34"/>
      <c r="I30" s="34"/>
    </row>
    <row r="31" spans="1:9" ht="12.75">
      <c r="A31" s="27" t="s">
        <v>134</v>
      </c>
      <c r="C31" s="35" t="s">
        <v>19</v>
      </c>
      <c r="D31" s="35"/>
      <c r="E31" s="34" t="s">
        <v>19</v>
      </c>
      <c r="F31" s="34"/>
      <c r="G31" s="35" t="s">
        <v>19</v>
      </c>
      <c r="H31" s="35"/>
      <c r="I31" s="34" t="s">
        <v>19</v>
      </c>
    </row>
    <row r="35" spans="7:9" s="28" customFormat="1" ht="12.75">
      <c r="G35" s="30" t="s">
        <v>85</v>
      </c>
      <c r="H35" s="30"/>
      <c r="I35" s="30" t="s">
        <v>86</v>
      </c>
    </row>
    <row r="36" spans="7:9" s="28" customFormat="1" ht="12.75">
      <c r="G36" s="30" t="s">
        <v>27</v>
      </c>
      <c r="H36" s="30"/>
      <c r="I36" s="30" t="s">
        <v>123</v>
      </c>
    </row>
    <row r="37" spans="7:9" s="28" customFormat="1" ht="12.75">
      <c r="G37" s="30"/>
      <c r="H37" s="30"/>
      <c r="I37" s="30" t="s">
        <v>122</v>
      </c>
    </row>
    <row r="38" spans="7:9" s="28" customFormat="1" ht="12.75">
      <c r="G38" s="30"/>
      <c r="H38" s="30"/>
      <c r="I38" s="30"/>
    </row>
    <row r="39" spans="1:9" ht="12.75">
      <c r="A39" s="27" t="s">
        <v>135</v>
      </c>
      <c r="I39" s="30"/>
    </row>
    <row r="40" ht="12.75">
      <c r="A40" s="27" t="s">
        <v>136</v>
      </c>
    </row>
    <row r="41" spans="1:9" ht="12.75">
      <c r="A41" s="27" t="s">
        <v>137</v>
      </c>
      <c r="G41" s="23">
        <f>'CBS-DEC08'!I66/100</f>
        <v>0.14283726108740025</v>
      </c>
      <c r="H41" s="15"/>
      <c r="I41" s="95">
        <f>'CBS-DEC08'!K66/100</f>
        <v>0.1835782812818943</v>
      </c>
    </row>
    <row r="42" spans="7:9" ht="12.75">
      <c r="G42" s="36"/>
      <c r="H42" s="15"/>
      <c r="I42" s="36"/>
    </row>
    <row r="43" spans="7:9" ht="12.75">
      <c r="G43" s="36"/>
      <c r="H43" s="15"/>
      <c r="I43" s="36"/>
    </row>
    <row r="45" ht="12.75">
      <c r="A45" s="27" t="s">
        <v>111</v>
      </c>
    </row>
    <row r="46" ht="12.75">
      <c r="A46" s="19" t="s">
        <v>199</v>
      </c>
    </row>
    <row r="47" ht="12.75">
      <c r="A47" s="27" t="s">
        <v>175</v>
      </c>
    </row>
  </sheetData>
  <sheetProtection/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zoomScale="86" zoomScaleNormal="86" zoomScalePageLayoutView="0" workbookViewId="0" topLeftCell="A7">
      <selection activeCell="A19" sqref="A19:IV40"/>
    </sheetView>
  </sheetViews>
  <sheetFormatPr defaultColWidth="9.140625" defaultRowHeight="12.75"/>
  <cols>
    <col min="1" max="1" width="35.7109375" style="27" customWidth="1"/>
    <col min="2" max="2" width="5.28125" style="27" customWidth="1"/>
    <col min="3" max="3" width="13.7109375" style="27" customWidth="1"/>
    <col min="4" max="4" width="15.57421875" style="42" customWidth="1"/>
    <col min="5" max="5" width="5.00390625" style="42" customWidth="1"/>
    <col min="6" max="6" width="13.7109375" style="42" customWidth="1"/>
    <col min="7" max="7" width="15.421875" style="42" customWidth="1"/>
    <col min="8" max="8" width="14.57421875" style="27" customWidth="1"/>
    <col min="9" max="16384" width="9.140625" style="27" customWidth="1"/>
  </cols>
  <sheetData>
    <row r="1" spans="1:7" ht="15.75">
      <c r="A1" s="122" t="s">
        <v>154</v>
      </c>
      <c r="B1" s="122"/>
      <c r="C1" s="122"/>
      <c r="D1" s="122"/>
      <c r="E1" s="122"/>
      <c r="F1" s="122"/>
      <c r="G1" s="122"/>
    </row>
    <row r="2" spans="1:7" ht="12.75">
      <c r="A2" s="125" t="s">
        <v>18</v>
      </c>
      <c r="B2" s="125"/>
      <c r="C2" s="125"/>
      <c r="D2" s="125"/>
      <c r="E2" s="125"/>
      <c r="F2" s="125"/>
      <c r="G2" s="125"/>
    </row>
    <row r="3" spans="1:7" ht="15">
      <c r="A3" s="123" t="s">
        <v>1</v>
      </c>
      <c r="B3" s="123"/>
      <c r="C3" s="123"/>
      <c r="D3" s="123"/>
      <c r="E3" s="123"/>
      <c r="F3" s="123"/>
      <c r="G3" s="123"/>
    </row>
    <row r="4" spans="1:7" ht="12.75">
      <c r="A4" s="121" t="s">
        <v>103</v>
      </c>
      <c r="B4" s="121"/>
      <c r="C4" s="121"/>
      <c r="D4" s="121"/>
      <c r="E4" s="121"/>
      <c r="F4" s="121"/>
      <c r="G4" s="121"/>
    </row>
    <row r="5" spans="1:7" ht="12.75">
      <c r="A5" s="127" t="s">
        <v>200</v>
      </c>
      <c r="B5" s="128"/>
      <c r="C5" s="129"/>
      <c r="D5" s="129"/>
      <c r="E5" s="129"/>
      <c r="F5" s="129"/>
      <c r="G5" s="129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37"/>
      <c r="B7" s="37"/>
      <c r="C7" s="37"/>
      <c r="D7" s="75"/>
      <c r="E7" s="75"/>
      <c r="F7" s="75"/>
      <c r="G7" s="75"/>
    </row>
    <row r="8" spans="3:7" ht="12.75">
      <c r="C8" s="75"/>
      <c r="D8" s="75"/>
      <c r="E8" s="75"/>
      <c r="F8" s="75"/>
      <c r="G8" s="75"/>
    </row>
    <row r="9" spans="3:7" ht="12.75">
      <c r="C9" s="121" t="s">
        <v>2</v>
      </c>
      <c r="D9" s="121"/>
      <c r="E9" s="28"/>
      <c r="F9" s="121" t="s">
        <v>3</v>
      </c>
      <c r="G9" s="121"/>
    </row>
    <row r="10" spans="3:7" s="32" customFormat="1" ht="12">
      <c r="C10" s="33" t="s">
        <v>4</v>
      </c>
      <c r="D10" s="33" t="s">
        <v>5</v>
      </c>
      <c r="E10" s="33"/>
      <c r="F10" s="33" t="s">
        <v>4</v>
      </c>
      <c r="G10" s="33" t="s">
        <v>5</v>
      </c>
    </row>
    <row r="11" spans="3:7" s="32" customFormat="1" ht="12">
      <c r="C11" s="33" t="s">
        <v>6</v>
      </c>
      <c r="D11" s="33" t="s">
        <v>7</v>
      </c>
      <c r="E11" s="33"/>
      <c r="F11" s="33" t="s">
        <v>6</v>
      </c>
      <c r="G11" s="33" t="s">
        <v>7</v>
      </c>
    </row>
    <row r="12" spans="3:7" s="32" customFormat="1" ht="12">
      <c r="C12" s="33" t="s">
        <v>8</v>
      </c>
      <c r="D12" s="33" t="s">
        <v>8</v>
      </c>
      <c r="E12" s="33"/>
      <c r="F12" s="33" t="s">
        <v>9</v>
      </c>
      <c r="G12" s="33" t="s">
        <v>10</v>
      </c>
    </row>
    <row r="13" spans="3:7" s="32" customFormat="1" ht="14.25" customHeight="1">
      <c r="C13" s="33" t="s">
        <v>188</v>
      </c>
      <c r="D13" s="33" t="s">
        <v>156</v>
      </c>
      <c r="E13" s="33"/>
      <c r="F13" s="33" t="s">
        <v>188</v>
      </c>
      <c r="G13" s="33" t="s">
        <v>156</v>
      </c>
    </row>
    <row r="14" spans="3:7" s="32" customFormat="1" ht="12">
      <c r="C14" s="33" t="s">
        <v>11</v>
      </c>
      <c r="D14" s="33" t="s">
        <v>11</v>
      </c>
      <c r="E14" s="33"/>
      <c r="F14" s="33" t="s">
        <v>11</v>
      </c>
      <c r="G14" s="33" t="s">
        <v>11</v>
      </c>
    </row>
    <row r="15" spans="3:7" ht="12.75">
      <c r="C15" s="108" t="s">
        <v>142</v>
      </c>
      <c r="D15" s="108" t="s">
        <v>143</v>
      </c>
      <c r="F15" s="108" t="s">
        <v>142</v>
      </c>
      <c r="G15" s="108" t="s">
        <v>143</v>
      </c>
    </row>
    <row r="16" spans="4:7" ht="12.75">
      <c r="D16" s="45"/>
      <c r="G16" s="30"/>
    </row>
    <row r="17" spans="1:7" ht="12.75">
      <c r="A17" s="27" t="s">
        <v>12</v>
      </c>
      <c r="B17" s="83"/>
      <c r="C17" s="97">
        <v>973</v>
      </c>
      <c r="D17" s="20">
        <v>7423</v>
      </c>
      <c r="F17" s="97">
        <v>17432</v>
      </c>
      <c r="G17" s="20">
        <v>22552</v>
      </c>
    </row>
    <row r="18" spans="3:7" ht="12.75">
      <c r="C18" s="20"/>
      <c r="D18" s="20"/>
      <c r="F18" s="20"/>
      <c r="G18" s="20"/>
    </row>
    <row r="19" spans="1:7" ht="12.75">
      <c r="A19" s="27" t="s">
        <v>13</v>
      </c>
      <c r="B19" s="83"/>
      <c r="C19" s="97">
        <f>-1700-554</f>
        <v>-2254</v>
      </c>
      <c r="D19" s="20">
        <v>-8395</v>
      </c>
      <c r="E19" s="76"/>
      <c r="F19" s="97">
        <f>-19703+1-554</f>
        <v>-20256</v>
      </c>
      <c r="G19" s="20">
        <v>-26288</v>
      </c>
    </row>
    <row r="20" spans="3:7" ht="12.75">
      <c r="C20" s="20"/>
      <c r="D20" s="20"/>
      <c r="E20" s="76"/>
      <c r="F20" s="20"/>
      <c r="G20" s="20"/>
    </row>
    <row r="21" spans="1:7" ht="12.75">
      <c r="A21" s="27" t="s">
        <v>14</v>
      </c>
      <c r="B21" s="83"/>
      <c r="C21" s="97">
        <v>75</v>
      </c>
      <c r="D21" s="20">
        <v>70</v>
      </c>
      <c r="E21" s="76"/>
      <c r="F21" s="97">
        <v>276</v>
      </c>
      <c r="G21" s="20">
        <v>381</v>
      </c>
    </row>
    <row r="22" spans="3:7" ht="12.75">
      <c r="C22" s="97"/>
      <c r="D22" s="20"/>
      <c r="E22" s="76"/>
      <c r="F22" s="97"/>
      <c r="G22" s="20"/>
    </row>
    <row r="23" spans="1:7" ht="12.75">
      <c r="A23" s="27" t="s">
        <v>20</v>
      </c>
      <c r="B23" s="83"/>
      <c r="C23" s="97">
        <v>-194</v>
      </c>
      <c r="D23" s="20">
        <v>-186</v>
      </c>
      <c r="E23" s="76"/>
      <c r="F23" s="97">
        <v>-752</v>
      </c>
      <c r="G23" s="20">
        <v>-697</v>
      </c>
    </row>
    <row r="24" spans="3:7" ht="12.75" hidden="1">
      <c r="C24" s="20"/>
      <c r="D24" s="20"/>
      <c r="E24" s="76"/>
      <c r="F24" s="20"/>
      <c r="G24" s="20"/>
    </row>
    <row r="25" spans="1:7" ht="12.75" hidden="1">
      <c r="A25" s="27" t="s">
        <v>21</v>
      </c>
      <c r="C25" s="98">
        <v>0</v>
      </c>
      <c r="D25" s="20">
        <v>0</v>
      </c>
      <c r="E25" s="76"/>
      <c r="F25" s="97">
        <f>C25</f>
        <v>0</v>
      </c>
      <c r="G25" s="20">
        <v>0</v>
      </c>
    </row>
    <row r="26" spans="3:7" ht="12.75" hidden="1">
      <c r="C26" s="20"/>
      <c r="D26" s="20"/>
      <c r="E26" s="76"/>
      <c r="F26" s="20"/>
      <c r="G26" s="20"/>
    </row>
    <row r="27" spans="1:7" ht="12.75" customHeight="1" hidden="1">
      <c r="A27" s="27" t="s">
        <v>109</v>
      </c>
      <c r="C27" s="20">
        <f>F27</f>
        <v>0</v>
      </c>
      <c r="D27" s="20">
        <f>G27</f>
        <v>0</v>
      </c>
      <c r="E27" s="76"/>
      <c r="F27" s="20">
        <f>I27</f>
        <v>0</v>
      </c>
      <c r="G27" s="20">
        <v>0</v>
      </c>
    </row>
    <row r="28" spans="3:7" ht="12.75" customHeight="1" hidden="1">
      <c r="C28" s="68"/>
      <c r="D28" s="68"/>
      <c r="E28" s="77"/>
      <c r="F28" s="68"/>
      <c r="G28" s="68"/>
    </row>
    <row r="29" spans="1:7" ht="12.75" hidden="1">
      <c r="A29" s="27" t="s">
        <v>104</v>
      </c>
      <c r="C29" s="97">
        <v>0</v>
      </c>
      <c r="D29" s="20">
        <v>0</v>
      </c>
      <c r="E29" s="76"/>
      <c r="F29" s="97">
        <f>C29</f>
        <v>0</v>
      </c>
      <c r="G29" s="94">
        <v>0</v>
      </c>
    </row>
    <row r="30" spans="3:7" ht="12.75">
      <c r="C30" s="97"/>
      <c r="D30" s="20"/>
      <c r="E30" s="76"/>
      <c r="F30" s="97"/>
      <c r="G30" s="20"/>
    </row>
    <row r="31" spans="1:7" ht="12.75" customHeight="1" hidden="1">
      <c r="A31" s="27" t="s">
        <v>22</v>
      </c>
      <c r="C31" s="20">
        <f>F31</f>
        <v>0</v>
      </c>
      <c r="D31" s="20">
        <f>G31</f>
        <v>0</v>
      </c>
      <c r="E31" s="76"/>
      <c r="F31" s="20">
        <f>I31</f>
        <v>0</v>
      </c>
      <c r="G31" s="20">
        <v>0</v>
      </c>
    </row>
    <row r="32" spans="3:7" ht="12.75" customHeight="1" hidden="1">
      <c r="C32" s="20"/>
      <c r="D32" s="20"/>
      <c r="E32" s="76"/>
      <c r="F32" s="20"/>
      <c r="G32" s="20"/>
    </row>
    <row r="33" spans="1:7" ht="12.75">
      <c r="A33" s="19" t="s">
        <v>125</v>
      </c>
      <c r="B33" s="83"/>
      <c r="C33" s="97">
        <v>-157</v>
      </c>
      <c r="D33" s="20">
        <v>-178</v>
      </c>
      <c r="E33" s="76"/>
      <c r="F33" s="97">
        <v>-676</v>
      </c>
      <c r="G33" s="20">
        <v>-607</v>
      </c>
    </row>
    <row r="34" spans="1:7" ht="12.75">
      <c r="A34" s="27" t="s">
        <v>15</v>
      </c>
      <c r="C34" s="69"/>
      <c r="D34" s="69"/>
      <c r="E34" s="76"/>
      <c r="F34" s="99"/>
      <c r="G34" s="69"/>
    </row>
    <row r="35" spans="1:7" ht="12.75">
      <c r="A35" s="27" t="s">
        <v>166</v>
      </c>
      <c r="C35" s="20">
        <f>SUM(C17:C34)</f>
        <v>-1557</v>
      </c>
      <c r="D35" s="20">
        <f>SUM(D17:D34)</f>
        <v>-1266</v>
      </c>
      <c r="E35" s="76"/>
      <c r="F35" s="100">
        <f>SUM(F17:F33)</f>
        <v>-3976</v>
      </c>
      <c r="G35" s="20">
        <f>SUM(G17:G33)</f>
        <v>-4659</v>
      </c>
    </row>
    <row r="36" spans="3:7" ht="12.75">
      <c r="C36" s="20"/>
      <c r="D36" s="20"/>
      <c r="E36" s="76"/>
      <c r="F36" s="100"/>
      <c r="G36" s="20"/>
    </row>
    <row r="37" spans="1:7" ht="12.75">
      <c r="A37" s="27" t="s">
        <v>16</v>
      </c>
      <c r="B37" s="83"/>
      <c r="C37" s="97">
        <v>-627</v>
      </c>
      <c r="D37" s="20">
        <v>751</v>
      </c>
      <c r="E37" s="76"/>
      <c r="F37" s="97">
        <v>-385</v>
      </c>
      <c r="G37" s="20">
        <v>766</v>
      </c>
    </row>
    <row r="38" spans="3:7" ht="12.75">
      <c r="C38" s="69"/>
      <c r="D38" s="69"/>
      <c r="E38" s="76"/>
      <c r="F38" s="99"/>
      <c r="G38" s="69"/>
    </row>
    <row r="39" spans="1:7" ht="12.75">
      <c r="A39" s="19" t="s">
        <v>167</v>
      </c>
      <c r="C39" s="67"/>
      <c r="D39" s="67"/>
      <c r="G39" s="67"/>
    </row>
    <row r="40" spans="1:7" ht="12.75">
      <c r="A40" s="27" t="s">
        <v>128</v>
      </c>
      <c r="C40" s="69">
        <f>SUM(C35:C37)</f>
        <v>-2184</v>
      </c>
      <c r="D40" s="69">
        <f>SUM(D35:D37)</f>
        <v>-515</v>
      </c>
      <c r="F40" s="101">
        <f>SUM(F35:F37)</f>
        <v>-4361</v>
      </c>
      <c r="G40" s="69">
        <f>SUM(G35:G37)</f>
        <v>-3893</v>
      </c>
    </row>
    <row r="41" spans="3:7" ht="12.75">
      <c r="C41" s="20"/>
      <c r="D41" s="20"/>
      <c r="F41" s="97"/>
      <c r="G41" s="20"/>
    </row>
    <row r="42" spans="1:7" ht="12.75">
      <c r="A42" s="27" t="s">
        <v>23</v>
      </c>
      <c r="C42" s="20">
        <v>107778</v>
      </c>
      <c r="D42" s="20">
        <v>97980</v>
      </c>
      <c r="F42" s="97">
        <v>101954</v>
      </c>
      <c r="G42" s="20">
        <v>97980</v>
      </c>
    </row>
    <row r="43" spans="3:7" ht="12.75">
      <c r="C43" s="20"/>
      <c r="D43" s="20"/>
      <c r="F43" s="97" t="s">
        <v>15</v>
      </c>
      <c r="G43" s="20" t="s">
        <v>15</v>
      </c>
    </row>
    <row r="44" spans="1:7" ht="12.75">
      <c r="A44" s="27" t="s">
        <v>172</v>
      </c>
      <c r="C44" s="20"/>
      <c r="D44" s="20"/>
      <c r="F44" s="97"/>
      <c r="G44" s="20"/>
    </row>
    <row r="45" spans="3:7" ht="12.75">
      <c r="C45" s="20"/>
      <c r="D45" s="20"/>
      <c r="F45" s="97"/>
      <c r="G45" s="20"/>
    </row>
    <row r="46" spans="1:7" ht="12.75">
      <c r="A46" s="27" t="s">
        <v>24</v>
      </c>
      <c r="C46" s="70">
        <f>C40/C42*100</f>
        <v>-2.0263875744586093</v>
      </c>
      <c r="D46" s="70">
        <f>D40/D42*100</f>
        <v>-0.525617472953664</v>
      </c>
      <c r="F46" s="102">
        <f>F40/F42*100</f>
        <v>-4.27741922827942</v>
      </c>
      <c r="G46" s="70">
        <f>G40/G42*100</f>
        <v>-3.973259848948765</v>
      </c>
    </row>
    <row r="47" spans="3:7" ht="12.75">
      <c r="C47" s="20"/>
      <c r="D47" s="20"/>
      <c r="F47" s="97"/>
      <c r="G47" s="20"/>
    </row>
    <row r="48" spans="1:7" ht="12.75">
      <c r="A48" s="27" t="s">
        <v>25</v>
      </c>
      <c r="C48" s="39" t="s">
        <v>19</v>
      </c>
      <c r="D48" s="39" t="s">
        <v>19</v>
      </c>
      <c r="F48" s="98" t="s">
        <v>19</v>
      </c>
      <c r="G48" s="39" t="s">
        <v>19</v>
      </c>
    </row>
    <row r="49" spans="3:7" ht="12.75">
      <c r="C49" s="20"/>
      <c r="D49" s="20"/>
      <c r="F49" s="97"/>
      <c r="G49" s="20"/>
    </row>
    <row r="50" spans="1:7" ht="12.75">
      <c r="A50" s="27" t="s">
        <v>17</v>
      </c>
      <c r="C50" s="39" t="s">
        <v>19</v>
      </c>
      <c r="D50" s="39" t="s">
        <v>19</v>
      </c>
      <c r="F50" s="98" t="s">
        <v>19</v>
      </c>
      <c r="G50" s="39" t="s">
        <v>19</v>
      </c>
    </row>
    <row r="51" spans="3:7" ht="12.75">
      <c r="C51" s="103"/>
      <c r="D51" s="45"/>
      <c r="G51" s="45"/>
    </row>
    <row r="52" spans="1:7" ht="12.75">
      <c r="A52" s="19"/>
      <c r="B52" s="19"/>
      <c r="C52" s="103"/>
      <c r="D52" s="45"/>
      <c r="G52" s="45"/>
    </row>
    <row r="53" spans="1:7" ht="12.75">
      <c r="A53" s="22"/>
      <c r="B53" s="22"/>
      <c r="C53" s="103"/>
      <c r="D53" s="45"/>
      <c r="G53" s="45"/>
    </row>
    <row r="54" spans="4:7" ht="12.75">
      <c r="D54" s="45" t="s">
        <v>15</v>
      </c>
      <c r="G54" s="45"/>
    </row>
    <row r="55" spans="4:7" ht="12.75">
      <c r="D55" s="45"/>
      <c r="G55" s="45"/>
    </row>
    <row r="56" spans="1:7" ht="12.75">
      <c r="A56" s="27" t="s">
        <v>26</v>
      </c>
      <c r="D56" s="45"/>
      <c r="G56" s="45"/>
    </row>
    <row r="57" spans="4:7" ht="12.75">
      <c r="D57" s="45"/>
      <c r="G57" s="45"/>
    </row>
    <row r="58" spans="1:7" ht="12.75">
      <c r="A58" s="27" t="s">
        <v>111</v>
      </c>
      <c r="D58" s="45"/>
      <c r="G58" s="45"/>
    </row>
    <row r="59" spans="1:7" ht="12.75">
      <c r="A59" s="19" t="s">
        <v>177</v>
      </c>
      <c r="D59" s="45"/>
      <c r="G59" s="45"/>
    </row>
    <row r="60" spans="1:7" ht="12.75">
      <c r="A60" s="27" t="s">
        <v>153</v>
      </c>
      <c r="D60" s="45"/>
      <c r="G60" s="45"/>
    </row>
    <row r="61" ht="12.75">
      <c r="D61" s="45"/>
    </row>
    <row r="62" ht="12.75">
      <c r="D62" s="45"/>
    </row>
    <row r="63" ht="12.75">
      <c r="D63" s="45"/>
    </row>
    <row r="64" ht="12.75">
      <c r="D64" s="45"/>
    </row>
    <row r="65" ht="12.75">
      <c r="D65" s="45"/>
    </row>
    <row r="66" ht="12.75">
      <c r="D66" s="45"/>
    </row>
    <row r="67" ht="12.75">
      <c r="D67" s="45"/>
    </row>
    <row r="68" ht="12.75">
      <c r="D68" s="45"/>
    </row>
    <row r="69" ht="12.75">
      <c r="D69" s="45"/>
    </row>
    <row r="70" ht="12.75">
      <c r="D70" s="45"/>
    </row>
    <row r="71" ht="12.75">
      <c r="D71" s="45"/>
    </row>
    <row r="72" ht="12.75">
      <c r="D72" s="45"/>
    </row>
    <row r="73" ht="12.75">
      <c r="D73" s="45"/>
    </row>
    <row r="74" ht="12.75">
      <c r="D74" s="45"/>
    </row>
    <row r="75" ht="12.75">
      <c r="D75" s="45"/>
    </row>
    <row r="76" ht="12.75">
      <c r="D76" s="45"/>
    </row>
    <row r="77" ht="12.75">
      <c r="D77" s="45"/>
    </row>
    <row r="78" ht="12.75">
      <c r="D78" s="45"/>
    </row>
    <row r="79" ht="12.75">
      <c r="D79" s="45"/>
    </row>
    <row r="80" ht="12.75">
      <c r="D80" s="45"/>
    </row>
    <row r="81" ht="12.75">
      <c r="D81" s="45"/>
    </row>
    <row r="82" ht="12.75">
      <c r="D82" s="45"/>
    </row>
    <row r="83" ht="12.75">
      <c r="D83" s="45"/>
    </row>
    <row r="84" ht="12.75">
      <c r="D84" s="45"/>
    </row>
    <row r="85" ht="12.75">
      <c r="D85" s="45"/>
    </row>
    <row r="86" ht="12.75">
      <c r="D86" s="45"/>
    </row>
    <row r="87" ht="12.75">
      <c r="D87" s="45"/>
    </row>
    <row r="88" ht="12.75">
      <c r="D88" s="45"/>
    </row>
    <row r="89" ht="12.75">
      <c r="D89" s="45"/>
    </row>
    <row r="90" ht="12.75">
      <c r="D90" s="45"/>
    </row>
    <row r="91" ht="12.75">
      <c r="D91" s="45"/>
    </row>
    <row r="92" ht="12.75">
      <c r="D92" s="45"/>
    </row>
    <row r="93" ht="12.75">
      <c r="D93" s="45"/>
    </row>
    <row r="94" ht="12.75">
      <c r="D94" s="45"/>
    </row>
    <row r="95" ht="12.75">
      <c r="D95" s="45"/>
    </row>
    <row r="96" ht="12.75">
      <c r="D96" s="45"/>
    </row>
    <row r="97" ht="12.75">
      <c r="D97" s="45"/>
    </row>
    <row r="98" ht="12.75">
      <c r="D98" s="45"/>
    </row>
    <row r="99" ht="12.75">
      <c r="D99" s="45"/>
    </row>
    <row r="100" ht="12.75">
      <c r="D100" s="45"/>
    </row>
    <row r="101" ht="12.75">
      <c r="D101" s="45"/>
    </row>
    <row r="102" ht="12.75">
      <c r="D102" s="45"/>
    </row>
    <row r="103" ht="12.75">
      <c r="D103" s="45"/>
    </row>
    <row r="104" ht="12.75">
      <c r="D104" s="45"/>
    </row>
    <row r="105" ht="12.75">
      <c r="D105" s="45"/>
    </row>
    <row r="106" ht="12.75">
      <c r="D106" s="45"/>
    </row>
    <row r="107" ht="12.75">
      <c r="D107" s="45"/>
    </row>
    <row r="108" ht="12.75">
      <c r="D108" s="45"/>
    </row>
    <row r="109" ht="12.75">
      <c r="D109" s="45"/>
    </row>
    <row r="110" ht="12.75">
      <c r="D110" s="45"/>
    </row>
    <row r="111" ht="12.75">
      <c r="D111" s="45"/>
    </row>
    <row r="112" ht="12.75">
      <c r="D112" s="45"/>
    </row>
    <row r="113" ht="12.75">
      <c r="D113" s="45"/>
    </row>
    <row r="114" ht="12.75">
      <c r="D114" s="45"/>
    </row>
    <row r="115" ht="12.75">
      <c r="D115" s="45"/>
    </row>
    <row r="116" ht="12.75">
      <c r="D116" s="45"/>
    </row>
    <row r="117" ht="12.75">
      <c r="D117" s="45"/>
    </row>
    <row r="118" ht="12.75">
      <c r="D118" s="45"/>
    </row>
    <row r="119" ht="12.75">
      <c r="D119" s="45"/>
    </row>
    <row r="120" ht="12.75">
      <c r="D120" s="45"/>
    </row>
    <row r="121" ht="12.75">
      <c r="D121" s="45"/>
    </row>
    <row r="122" ht="12.75">
      <c r="D122" s="45"/>
    </row>
    <row r="123" ht="12.75">
      <c r="D123" s="45"/>
    </row>
    <row r="124" ht="12.75">
      <c r="D124" s="45"/>
    </row>
    <row r="125" ht="12.75">
      <c r="D125" s="45"/>
    </row>
    <row r="126" ht="12.75">
      <c r="D126" s="45"/>
    </row>
    <row r="127" ht="12.75">
      <c r="D127" s="45"/>
    </row>
    <row r="128" ht="12.75">
      <c r="D128" s="45"/>
    </row>
    <row r="129" ht="12.75">
      <c r="D129" s="45"/>
    </row>
    <row r="130" ht="12.75">
      <c r="D130" s="45"/>
    </row>
    <row r="131" ht="12.75">
      <c r="D131" s="45"/>
    </row>
    <row r="132" ht="12.75">
      <c r="D132" s="45"/>
    </row>
    <row r="133" ht="12.75">
      <c r="D133" s="45"/>
    </row>
    <row r="134" ht="12.75">
      <c r="D134" s="45"/>
    </row>
    <row r="135" ht="12.75">
      <c r="D135" s="45"/>
    </row>
    <row r="136" ht="12.75">
      <c r="D136" s="45"/>
    </row>
    <row r="137" ht="12.75">
      <c r="D137" s="45"/>
    </row>
    <row r="138" ht="12.75">
      <c r="D138" s="45"/>
    </row>
    <row r="139" ht="12.75">
      <c r="D139" s="45"/>
    </row>
    <row r="140" ht="12.75">
      <c r="D140" s="45"/>
    </row>
    <row r="141" ht="12.75">
      <c r="D141" s="45"/>
    </row>
    <row r="142" ht="12.75">
      <c r="D142" s="45"/>
    </row>
    <row r="143" ht="12.75">
      <c r="D143" s="45"/>
    </row>
    <row r="144" ht="12.75">
      <c r="D144" s="45"/>
    </row>
    <row r="145" ht="12.75">
      <c r="D145" s="45"/>
    </row>
    <row r="146" ht="12.75">
      <c r="D146" s="45"/>
    </row>
    <row r="147" ht="12.75">
      <c r="D147" s="45"/>
    </row>
    <row r="148" ht="12.75">
      <c r="D148" s="45"/>
    </row>
    <row r="149" ht="12.75">
      <c r="D149" s="45"/>
    </row>
    <row r="150" ht="12.75">
      <c r="D150" s="45"/>
    </row>
    <row r="151" ht="12.75">
      <c r="D151" s="45"/>
    </row>
    <row r="152" ht="12.75">
      <c r="D152" s="45"/>
    </row>
    <row r="153" ht="12.75">
      <c r="D153" s="45"/>
    </row>
    <row r="154" ht="12.75">
      <c r="D154" s="45"/>
    </row>
    <row r="155" ht="12.75">
      <c r="D155" s="45"/>
    </row>
    <row r="156" ht="12.75">
      <c r="D156" s="45"/>
    </row>
    <row r="157" ht="12.75">
      <c r="D157" s="45"/>
    </row>
    <row r="158" ht="12.75">
      <c r="D158" s="45"/>
    </row>
    <row r="159" ht="12.75">
      <c r="D159" s="45"/>
    </row>
    <row r="160" ht="12.75">
      <c r="D160" s="45"/>
    </row>
    <row r="161" ht="12.75">
      <c r="D161" s="45"/>
    </row>
    <row r="162" ht="12.75">
      <c r="D162" s="45"/>
    </row>
    <row r="163" ht="12.75">
      <c r="D163" s="45"/>
    </row>
    <row r="164" ht="12.75">
      <c r="D164" s="45"/>
    </row>
    <row r="165" ht="12.75">
      <c r="D165" s="45"/>
    </row>
    <row r="166" ht="12.75">
      <c r="D166" s="45"/>
    </row>
    <row r="167" ht="12.75">
      <c r="D167" s="45"/>
    </row>
    <row r="168" ht="12.75">
      <c r="D168" s="45"/>
    </row>
    <row r="169" ht="12.75">
      <c r="D169" s="45"/>
    </row>
    <row r="170" ht="12.75">
      <c r="D170" s="45"/>
    </row>
    <row r="171" ht="12.75">
      <c r="D171" s="45"/>
    </row>
    <row r="172" ht="12.75">
      <c r="D172" s="45"/>
    </row>
    <row r="173" ht="12.75">
      <c r="D173" s="45"/>
    </row>
    <row r="174" ht="12.75">
      <c r="D174" s="45"/>
    </row>
    <row r="175" ht="12.75">
      <c r="D175" s="45"/>
    </row>
    <row r="176" ht="12.75">
      <c r="D176" s="45"/>
    </row>
    <row r="177" ht="12.75">
      <c r="D177" s="45"/>
    </row>
    <row r="178" ht="12.75">
      <c r="D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ht="12.75">
      <c r="D184" s="45"/>
    </row>
    <row r="185" ht="12.75">
      <c r="D185" s="45"/>
    </row>
    <row r="186" ht="12.75">
      <c r="D186" s="45"/>
    </row>
    <row r="187" ht="12.75">
      <c r="D187" s="45"/>
    </row>
    <row r="188" ht="12.75">
      <c r="D188" s="45"/>
    </row>
    <row r="189" ht="12.75">
      <c r="D189" s="45"/>
    </row>
    <row r="190" ht="12.75">
      <c r="D190" s="45"/>
    </row>
    <row r="191" ht="12.75">
      <c r="D191" s="45"/>
    </row>
    <row r="192" ht="12.75">
      <c r="D192" s="45"/>
    </row>
    <row r="193" ht="12.75">
      <c r="D193" s="45"/>
    </row>
    <row r="194" ht="12.75">
      <c r="D194" s="45"/>
    </row>
    <row r="195" ht="12.75">
      <c r="D195" s="45"/>
    </row>
    <row r="196" ht="12.75">
      <c r="D196" s="45"/>
    </row>
    <row r="197" ht="12.75">
      <c r="D197" s="45"/>
    </row>
    <row r="198" ht="12.75">
      <c r="D198" s="45"/>
    </row>
    <row r="199" ht="12.75">
      <c r="D199" s="45"/>
    </row>
    <row r="200" ht="12.75">
      <c r="D200" s="45"/>
    </row>
    <row r="201" ht="12.75">
      <c r="D201" s="45"/>
    </row>
    <row r="202" ht="12.75">
      <c r="D202" s="45"/>
    </row>
    <row r="203" ht="12.75">
      <c r="D203" s="45"/>
    </row>
    <row r="204" ht="12.75">
      <c r="D204" s="45"/>
    </row>
    <row r="205" ht="12.75">
      <c r="D205" s="45"/>
    </row>
    <row r="206" ht="12.75">
      <c r="D206" s="45"/>
    </row>
    <row r="207" ht="12.75">
      <c r="D207" s="45"/>
    </row>
    <row r="208" ht="12.75">
      <c r="D208" s="45"/>
    </row>
    <row r="209" ht="12.75">
      <c r="D209" s="45"/>
    </row>
    <row r="210" ht="12.75">
      <c r="D210" s="45"/>
    </row>
    <row r="211" ht="12.75">
      <c r="D211" s="45"/>
    </row>
    <row r="212" ht="12.75">
      <c r="D212" s="45"/>
    </row>
    <row r="213" ht="12.75">
      <c r="D213" s="45"/>
    </row>
    <row r="214" ht="12.75">
      <c r="D214" s="45"/>
    </row>
    <row r="215" ht="12.75">
      <c r="D215" s="45"/>
    </row>
    <row r="216" ht="12.75">
      <c r="D216" s="45"/>
    </row>
    <row r="217" ht="12.75">
      <c r="D217" s="45"/>
    </row>
    <row r="218" ht="12.75">
      <c r="D218" s="45"/>
    </row>
    <row r="219" ht="12.75">
      <c r="D219" s="45"/>
    </row>
    <row r="220" ht="12.75">
      <c r="D220" s="45"/>
    </row>
    <row r="221" ht="12.75">
      <c r="D221" s="45"/>
    </row>
    <row r="222" ht="12.75">
      <c r="D222" s="45"/>
    </row>
    <row r="223" ht="12.75">
      <c r="D223" s="45"/>
    </row>
    <row r="224" ht="12.75">
      <c r="D224" s="45"/>
    </row>
    <row r="225" ht="12.75">
      <c r="D225" s="45"/>
    </row>
    <row r="226" ht="12.75">
      <c r="D226" s="45"/>
    </row>
    <row r="227" ht="12.75">
      <c r="D227" s="45"/>
    </row>
    <row r="228" ht="12.75">
      <c r="D228" s="45"/>
    </row>
    <row r="229" ht="12.75">
      <c r="D229" s="45"/>
    </row>
    <row r="230" ht="12.75">
      <c r="D230" s="45"/>
    </row>
    <row r="231" ht="12.75">
      <c r="D231" s="45"/>
    </row>
    <row r="232" ht="12.75">
      <c r="D232" s="45"/>
    </row>
    <row r="233" ht="12.75">
      <c r="D233" s="45"/>
    </row>
    <row r="234" ht="12.75">
      <c r="D234" s="45"/>
    </row>
    <row r="235" ht="12.75">
      <c r="D235" s="45"/>
    </row>
    <row r="236" ht="12.75">
      <c r="D236" s="45"/>
    </row>
    <row r="237" ht="12.75">
      <c r="D237" s="45"/>
    </row>
    <row r="238" ht="12.75">
      <c r="D238" s="45"/>
    </row>
    <row r="239" ht="12.75">
      <c r="D239" s="45"/>
    </row>
    <row r="240" ht="12.75">
      <c r="D240" s="45"/>
    </row>
    <row r="241" ht="12.75">
      <c r="D241" s="45"/>
    </row>
    <row r="242" ht="12.75">
      <c r="D242" s="45"/>
    </row>
    <row r="243" ht="12.75">
      <c r="D243" s="45"/>
    </row>
    <row r="244" ht="12.75">
      <c r="D244" s="45"/>
    </row>
    <row r="245" ht="12.75">
      <c r="D245" s="45"/>
    </row>
    <row r="246" ht="12.75">
      <c r="D246" s="45"/>
    </row>
    <row r="247" ht="12.75">
      <c r="D247" s="45"/>
    </row>
    <row r="248" ht="12.75">
      <c r="D248" s="45"/>
    </row>
    <row r="249" ht="12.75">
      <c r="D249" s="45"/>
    </row>
    <row r="250" ht="12.75">
      <c r="D250" s="45"/>
    </row>
    <row r="251" ht="12.75">
      <c r="D251" s="45"/>
    </row>
    <row r="252" ht="12.75">
      <c r="D252" s="45"/>
    </row>
    <row r="253" ht="12.75">
      <c r="D253" s="45"/>
    </row>
    <row r="254" ht="12.75">
      <c r="D254" s="45"/>
    </row>
    <row r="255" ht="12.75">
      <c r="D255" s="45"/>
    </row>
    <row r="256" ht="12.75">
      <c r="D256" s="45"/>
    </row>
    <row r="257" ht="12.75">
      <c r="D257" s="45"/>
    </row>
    <row r="258" ht="12.75">
      <c r="D258" s="45"/>
    </row>
    <row r="259" ht="12.75">
      <c r="D259" s="45"/>
    </row>
    <row r="260" ht="12.75">
      <c r="D260" s="45"/>
    </row>
    <row r="261" ht="12.75">
      <c r="D261" s="45"/>
    </row>
    <row r="262" ht="12.75">
      <c r="D262" s="45"/>
    </row>
    <row r="263" ht="12.75">
      <c r="D263" s="45"/>
    </row>
    <row r="264" ht="12.75">
      <c r="D264" s="45"/>
    </row>
    <row r="265" ht="12.75">
      <c r="D265" s="45"/>
    </row>
    <row r="266" ht="12.75">
      <c r="D266" s="45"/>
    </row>
    <row r="267" ht="12.75">
      <c r="D267" s="45"/>
    </row>
    <row r="268" ht="12.75">
      <c r="D268" s="45"/>
    </row>
    <row r="269" ht="12.75">
      <c r="D269" s="45"/>
    </row>
    <row r="270" ht="12.75">
      <c r="D270" s="45"/>
    </row>
    <row r="271" ht="12.75">
      <c r="D271" s="45"/>
    </row>
    <row r="272" ht="12.75">
      <c r="D272" s="45"/>
    </row>
  </sheetData>
  <sheetProtection/>
  <mergeCells count="8"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5" right="0" top="0.5" bottom="0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22">
      <selection activeCell="I53" sqref="I53"/>
    </sheetView>
  </sheetViews>
  <sheetFormatPr defaultColWidth="9.140625" defaultRowHeight="12.75"/>
  <cols>
    <col min="1" max="1" width="0.71875" style="40" customWidth="1"/>
    <col min="2" max="2" width="3.7109375" style="40" customWidth="1"/>
    <col min="3" max="3" width="4.57421875" style="40" customWidth="1"/>
    <col min="4" max="4" width="8.00390625" style="40" customWidth="1"/>
    <col min="5" max="5" width="33.7109375" style="40" customWidth="1"/>
    <col min="6" max="7" width="0.85546875" style="40" customWidth="1"/>
    <col min="8" max="8" width="1.28515625" style="40" customWidth="1"/>
    <col min="9" max="9" width="19.140625" style="54" customWidth="1"/>
    <col min="10" max="10" width="4.421875" style="40" customWidth="1"/>
    <col min="11" max="11" width="18.7109375" style="40" customWidth="1"/>
    <col min="12" max="12" width="2.140625" style="40" customWidth="1"/>
    <col min="13" max="16384" width="9.140625" style="40" customWidth="1"/>
  </cols>
  <sheetData>
    <row r="1" spans="1:11" ht="15.75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2:11" ht="12.75">
      <c r="B2" s="130" t="s">
        <v>18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2.75">
      <c r="A3" s="131" t="s">
        <v>189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="42" customFormat="1" ht="12.75">
      <c r="I5" s="43" t="s">
        <v>15</v>
      </c>
    </row>
    <row r="6" spans="9:11" s="42" customFormat="1" ht="12.75" customHeight="1">
      <c r="I6" s="64" t="s">
        <v>142</v>
      </c>
      <c r="J6" s="45"/>
      <c r="K6" s="65" t="s">
        <v>143</v>
      </c>
    </row>
    <row r="7" spans="9:11" s="42" customFormat="1" ht="12.75">
      <c r="I7" s="104" t="s">
        <v>188</v>
      </c>
      <c r="J7" s="45"/>
      <c r="K7" s="65" t="s">
        <v>156</v>
      </c>
    </row>
    <row r="8" spans="9:11" s="42" customFormat="1" ht="12.75">
      <c r="I8" s="66" t="s">
        <v>28</v>
      </c>
      <c r="J8" s="45"/>
      <c r="K8" s="66" t="s">
        <v>28</v>
      </c>
    </row>
    <row r="9" spans="2:9" s="42" customFormat="1" ht="12.75">
      <c r="B9" s="44" t="s">
        <v>29</v>
      </c>
      <c r="I9" s="17"/>
    </row>
    <row r="10" spans="2:11" s="42" customFormat="1" ht="12.75">
      <c r="B10" s="42" t="s">
        <v>112</v>
      </c>
      <c r="G10" s="17"/>
      <c r="H10" s="17"/>
      <c r="I10" s="17">
        <v>8984</v>
      </c>
      <c r="K10" s="84">
        <v>9375</v>
      </c>
    </row>
    <row r="11" spans="2:11" s="42" customFormat="1" ht="12.75" hidden="1">
      <c r="B11" s="42" t="s">
        <v>30</v>
      </c>
      <c r="G11" s="17"/>
      <c r="H11" s="17"/>
      <c r="I11" s="17">
        <v>0</v>
      </c>
      <c r="K11" s="45">
        <v>0</v>
      </c>
    </row>
    <row r="12" spans="2:11" s="42" customFormat="1" ht="12.75" hidden="1">
      <c r="B12" s="42" t="s">
        <v>31</v>
      </c>
      <c r="G12" s="17"/>
      <c r="H12" s="17"/>
      <c r="I12" s="17">
        <v>0</v>
      </c>
      <c r="K12" s="85">
        <v>0</v>
      </c>
    </row>
    <row r="13" spans="2:11" s="42" customFormat="1" ht="12.75">
      <c r="B13" s="42" t="s">
        <v>32</v>
      </c>
      <c r="G13" s="17"/>
      <c r="H13" s="17"/>
      <c r="I13" s="17">
        <v>574</v>
      </c>
      <c r="K13" s="45">
        <v>842</v>
      </c>
    </row>
    <row r="14" spans="2:11" s="42" customFormat="1" ht="12.75" customHeight="1" hidden="1">
      <c r="B14" s="42" t="s">
        <v>139</v>
      </c>
      <c r="G14" s="17"/>
      <c r="H14" s="17"/>
      <c r="I14" s="17">
        <v>0</v>
      </c>
      <c r="K14" s="17">
        <v>0</v>
      </c>
    </row>
    <row r="15" spans="2:11" s="42" customFormat="1" ht="12.75">
      <c r="B15" s="42" t="s">
        <v>140</v>
      </c>
      <c r="G15" s="17"/>
      <c r="H15" s="17"/>
      <c r="I15" s="17">
        <v>184</v>
      </c>
      <c r="K15" s="45">
        <v>217</v>
      </c>
    </row>
    <row r="16" spans="7:11" s="42" customFormat="1" ht="12.75">
      <c r="G16" s="17"/>
      <c r="H16" s="17"/>
      <c r="I16" s="46">
        <f>SUM(I10:I15)</f>
        <v>9742</v>
      </c>
      <c r="K16" s="46">
        <f>SUM(K10:K15)</f>
        <v>10434</v>
      </c>
    </row>
    <row r="17" spans="7:9" s="42" customFormat="1" ht="12.75">
      <c r="G17" s="17"/>
      <c r="H17" s="17"/>
      <c r="I17" s="17"/>
    </row>
    <row r="18" spans="2:9" s="42" customFormat="1" ht="12.75">
      <c r="B18" s="44" t="s">
        <v>33</v>
      </c>
      <c r="G18" s="17"/>
      <c r="H18" s="17"/>
      <c r="I18" s="17"/>
    </row>
    <row r="19" spans="2:11" s="42" customFormat="1" ht="12.75">
      <c r="B19" s="42" t="s">
        <v>34</v>
      </c>
      <c r="G19" s="6"/>
      <c r="H19" s="6"/>
      <c r="I19" s="47">
        <v>4644</v>
      </c>
      <c r="K19" s="86">
        <v>5338</v>
      </c>
    </row>
    <row r="20" spans="2:11" s="42" customFormat="1" ht="12.75">
      <c r="B20" s="42" t="s">
        <v>113</v>
      </c>
      <c r="G20" s="6"/>
      <c r="H20" s="6"/>
      <c r="I20" s="18">
        <f>10551-554</f>
        <v>9997</v>
      </c>
      <c r="K20" s="87">
        <v>13572</v>
      </c>
    </row>
    <row r="21" spans="2:11" s="42" customFormat="1" ht="12.75">
      <c r="B21" s="42" t="s">
        <v>159</v>
      </c>
      <c r="G21" s="6"/>
      <c r="H21" s="6"/>
      <c r="I21" s="18">
        <v>1470</v>
      </c>
      <c r="K21" s="87">
        <v>1004</v>
      </c>
    </row>
    <row r="22" spans="2:11" s="42" customFormat="1" ht="12.75">
      <c r="B22" s="42" t="s">
        <v>116</v>
      </c>
      <c r="G22" s="6"/>
      <c r="H22" s="6"/>
      <c r="I22" s="18">
        <f>1851+134</f>
        <v>1985</v>
      </c>
      <c r="K22" s="87">
        <v>1234</v>
      </c>
    </row>
    <row r="23" spans="2:11" s="42" customFormat="1" ht="12.75" hidden="1">
      <c r="B23" s="42" t="s">
        <v>35</v>
      </c>
      <c r="G23" s="6"/>
      <c r="H23" s="6"/>
      <c r="I23" s="18">
        <v>0</v>
      </c>
      <c r="K23" s="87">
        <v>0</v>
      </c>
    </row>
    <row r="24" spans="2:11" s="42" customFormat="1" ht="12.75" hidden="1">
      <c r="B24" s="42" t="s">
        <v>36</v>
      </c>
      <c r="G24" s="6"/>
      <c r="H24" s="6"/>
      <c r="I24" s="18">
        <v>0</v>
      </c>
      <c r="K24" s="87">
        <v>0</v>
      </c>
    </row>
    <row r="25" spans="2:11" s="42" customFormat="1" ht="12.75" hidden="1">
      <c r="B25" s="42" t="s">
        <v>37</v>
      </c>
      <c r="G25" s="6"/>
      <c r="H25" s="6"/>
      <c r="I25" s="18">
        <v>0</v>
      </c>
      <c r="K25" s="87">
        <v>0</v>
      </c>
    </row>
    <row r="26" spans="2:11" s="42" customFormat="1" ht="12.75">
      <c r="B26" s="42" t="s">
        <v>38</v>
      </c>
      <c r="G26" s="6"/>
      <c r="H26" s="6"/>
      <c r="I26" s="18">
        <v>0</v>
      </c>
      <c r="K26" s="87">
        <v>131</v>
      </c>
    </row>
    <row r="27" spans="2:11" s="42" customFormat="1" ht="12.75" customHeight="1" hidden="1">
      <c r="B27" s="42" t="s">
        <v>39</v>
      </c>
      <c r="G27" s="17"/>
      <c r="H27" s="17"/>
      <c r="I27" s="18">
        <v>0</v>
      </c>
      <c r="K27" s="87">
        <v>0</v>
      </c>
    </row>
    <row r="28" spans="2:11" s="42" customFormat="1" ht="12.75">
      <c r="B28" s="42" t="s">
        <v>40</v>
      </c>
      <c r="G28" s="6"/>
      <c r="H28" s="6"/>
      <c r="I28" s="18">
        <v>2850</v>
      </c>
      <c r="K28" s="87">
        <v>3900</v>
      </c>
    </row>
    <row r="29" spans="2:11" s="42" customFormat="1" ht="12.75">
      <c r="B29" s="42" t="s">
        <v>41</v>
      </c>
      <c r="G29" s="6"/>
      <c r="H29" s="6"/>
      <c r="I29" s="18">
        <v>591</v>
      </c>
      <c r="K29" s="88">
        <v>1181</v>
      </c>
    </row>
    <row r="30" spans="7:11" s="42" customFormat="1" ht="12.75">
      <c r="G30" s="6"/>
      <c r="H30" s="6"/>
      <c r="I30" s="48">
        <f>SUM(I19:I29)</f>
        <v>21537</v>
      </c>
      <c r="K30" s="48">
        <f>SUM(K19:K29)</f>
        <v>26360</v>
      </c>
    </row>
    <row r="31" spans="7:11" s="42" customFormat="1" ht="9" customHeight="1">
      <c r="G31" s="6"/>
      <c r="H31" s="6"/>
      <c r="I31" s="18"/>
      <c r="K31" s="89"/>
    </row>
    <row r="32" spans="2:11" s="42" customFormat="1" ht="12.75">
      <c r="B32" s="28" t="s">
        <v>55</v>
      </c>
      <c r="G32" s="6"/>
      <c r="H32" s="6"/>
      <c r="I32" s="18"/>
      <c r="K32" s="89"/>
    </row>
    <row r="33" spans="2:11" s="42" customFormat="1" ht="12.75">
      <c r="B33" s="42" t="s">
        <v>114</v>
      </c>
      <c r="G33" s="6"/>
      <c r="H33" s="6"/>
      <c r="I33" s="18">
        <f>5573</f>
        <v>5573</v>
      </c>
      <c r="K33" s="87">
        <v>6092</v>
      </c>
    </row>
    <row r="34" spans="2:11" s="42" customFormat="1" ht="12.75">
      <c r="B34" s="42" t="s">
        <v>115</v>
      </c>
      <c r="G34" s="6"/>
      <c r="H34" s="6"/>
      <c r="I34" s="18">
        <v>157</v>
      </c>
      <c r="K34" s="87">
        <v>307</v>
      </c>
    </row>
    <row r="35" spans="2:11" s="42" customFormat="1" ht="12.75" hidden="1">
      <c r="B35" s="42" t="s">
        <v>43</v>
      </c>
      <c r="G35" s="6"/>
      <c r="H35" s="6"/>
      <c r="I35" s="18">
        <v>0</v>
      </c>
      <c r="K35" s="87">
        <v>0</v>
      </c>
    </row>
    <row r="36" spans="2:11" s="42" customFormat="1" ht="12.75">
      <c r="B36" s="42" t="s">
        <v>117</v>
      </c>
      <c r="I36" s="18">
        <v>9</v>
      </c>
      <c r="K36" s="87">
        <v>332</v>
      </c>
    </row>
    <row r="37" spans="2:11" s="42" customFormat="1" ht="12.75">
      <c r="B37" s="49" t="s">
        <v>168</v>
      </c>
      <c r="I37" s="18">
        <v>2566</v>
      </c>
      <c r="K37" s="87">
        <v>3029</v>
      </c>
    </row>
    <row r="38" spans="2:11" s="42" customFormat="1" ht="12.75">
      <c r="B38" s="42" t="s">
        <v>169</v>
      </c>
      <c r="F38" s="50"/>
      <c r="I38" s="18">
        <f>2149+327+218</f>
        <v>2694</v>
      </c>
      <c r="K38" s="87">
        <f>6840-K37</f>
        <v>3811</v>
      </c>
    </row>
    <row r="39" spans="1:11" s="42" customFormat="1" ht="12.75">
      <c r="A39" s="42" t="s">
        <v>15</v>
      </c>
      <c r="F39" s="50"/>
      <c r="G39" s="6"/>
      <c r="H39" s="6"/>
      <c r="I39" s="48">
        <f>SUM(I33:I38)</f>
        <v>10999</v>
      </c>
      <c r="K39" s="48">
        <f>SUM(K33:K38)</f>
        <v>13571</v>
      </c>
    </row>
    <row r="40" spans="5:11" s="42" customFormat="1" ht="9" customHeight="1">
      <c r="E40" s="50"/>
      <c r="F40" s="50"/>
      <c r="G40" s="6"/>
      <c r="H40" s="6"/>
      <c r="I40" s="17"/>
      <c r="K40" s="90"/>
    </row>
    <row r="41" spans="2:11" s="42" customFormat="1" ht="12.75">
      <c r="B41" s="28" t="s">
        <v>44</v>
      </c>
      <c r="E41" s="50"/>
      <c r="F41" s="50"/>
      <c r="G41" s="6"/>
      <c r="H41" s="6"/>
      <c r="I41" s="17">
        <f>+I30-I39</f>
        <v>10538</v>
      </c>
      <c r="K41" s="17">
        <f>+K30-K39</f>
        <v>12789</v>
      </c>
    </row>
    <row r="42" spans="5:11" s="42" customFormat="1" ht="12.75" customHeight="1">
      <c r="E42" s="50"/>
      <c r="F42" s="50"/>
      <c r="G42" s="6"/>
      <c r="H42" s="6"/>
      <c r="I42" s="17"/>
      <c r="K42" s="90"/>
    </row>
    <row r="43" spans="2:11" s="42" customFormat="1" ht="12.75">
      <c r="B43" s="28" t="s">
        <v>56</v>
      </c>
      <c r="E43" s="50"/>
      <c r="F43" s="50"/>
      <c r="G43" s="6"/>
      <c r="H43" s="6"/>
      <c r="I43" s="17"/>
      <c r="K43" s="90"/>
    </row>
    <row r="44" spans="3:11" s="42" customFormat="1" ht="12.75">
      <c r="C44" s="42" t="s">
        <v>108</v>
      </c>
      <c r="D44" s="28"/>
      <c r="E44" s="50"/>
      <c r="F44" s="50"/>
      <c r="G44" s="6"/>
      <c r="H44" s="6"/>
      <c r="I44" s="47">
        <f>543+4331</f>
        <v>4874</v>
      </c>
      <c r="K44" s="86">
        <v>5234</v>
      </c>
    </row>
    <row r="45" spans="3:11" s="42" customFormat="1" ht="12.75">
      <c r="C45" s="42" t="s">
        <v>45</v>
      </c>
      <c r="D45" s="28"/>
      <c r="E45" s="50"/>
      <c r="F45" s="50"/>
      <c r="G45" s="6"/>
      <c r="H45" s="6"/>
      <c r="I45" s="51">
        <v>11</v>
      </c>
      <c r="K45" s="88">
        <v>2</v>
      </c>
    </row>
    <row r="46" spans="4:11" s="42" customFormat="1" ht="12.75">
      <c r="D46" s="28"/>
      <c r="E46" s="50"/>
      <c r="F46" s="50"/>
      <c r="G46" s="6"/>
      <c r="H46" s="6"/>
      <c r="I46" s="17">
        <f>-SUM(I44:I45)</f>
        <v>-4885</v>
      </c>
      <c r="K46" s="17">
        <f>-SUM(K44:K45)</f>
        <v>-5236</v>
      </c>
    </row>
    <row r="47" spans="5:11" s="42" customFormat="1" ht="13.5" thickBot="1">
      <c r="E47" s="50"/>
      <c r="F47" s="50"/>
      <c r="G47" s="6"/>
      <c r="H47" s="6"/>
      <c r="I47" s="7">
        <f>+I16+I41+I46</f>
        <v>15395</v>
      </c>
      <c r="K47" s="7">
        <f>+K16+K41+K46</f>
        <v>17987</v>
      </c>
    </row>
    <row r="48" spans="5:11" s="42" customFormat="1" ht="12.75">
      <c r="E48" s="50"/>
      <c r="F48" s="50"/>
      <c r="G48" s="17"/>
      <c r="H48" s="17"/>
      <c r="I48" s="17"/>
      <c r="K48" s="90"/>
    </row>
    <row r="49" spans="2:11" s="42" customFormat="1" ht="12.75">
      <c r="B49" s="28" t="s">
        <v>46</v>
      </c>
      <c r="G49" s="17"/>
      <c r="H49" s="17"/>
      <c r="I49" s="17"/>
      <c r="K49" s="90"/>
    </row>
    <row r="50" spans="2:11" s="42" customFormat="1" ht="12.75">
      <c r="B50" s="42" t="s">
        <v>47</v>
      </c>
      <c r="G50" s="6"/>
      <c r="H50" s="6"/>
      <c r="I50" s="17">
        <v>10778</v>
      </c>
      <c r="K50" s="91">
        <v>9798</v>
      </c>
    </row>
    <row r="51" spans="2:11" s="42" customFormat="1" ht="12.75" hidden="1">
      <c r="B51" s="42" t="s">
        <v>48</v>
      </c>
      <c r="G51" s="6"/>
      <c r="H51" s="6"/>
      <c r="I51" s="17" t="e">
        <f>SUM(#REF!)+#REF!-#REF!</f>
        <v>#REF!</v>
      </c>
      <c r="K51" s="91" t="s">
        <v>19</v>
      </c>
    </row>
    <row r="52" spans="2:11" s="42" customFormat="1" ht="12.75">
      <c r="B52" s="42" t="s">
        <v>49</v>
      </c>
      <c r="G52" s="6"/>
      <c r="H52" s="6"/>
      <c r="I52" s="17">
        <v>8187</v>
      </c>
      <c r="K52" s="91">
        <v>7398</v>
      </c>
    </row>
    <row r="53" spans="2:11" s="42" customFormat="1" ht="12.75">
      <c r="B53" s="42" t="s">
        <v>170</v>
      </c>
      <c r="G53" s="6"/>
      <c r="H53" s="6"/>
      <c r="I53" s="17">
        <f>-3807+791-554</f>
        <v>-3570</v>
      </c>
      <c r="K53" s="91">
        <v>791</v>
      </c>
    </row>
    <row r="54" spans="2:11" s="42" customFormat="1" ht="12.75" hidden="1">
      <c r="B54" s="42" t="s">
        <v>50</v>
      </c>
      <c r="G54" s="6"/>
      <c r="H54" s="6"/>
      <c r="I54" s="17">
        <v>0</v>
      </c>
      <c r="K54" s="90">
        <v>0</v>
      </c>
    </row>
    <row r="55" spans="2:11" s="42" customFormat="1" ht="12.75" hidden="1">
      <c r="B55" s="42" t="s">
        <v>51</v>
      </c>
      <c r="G55" s="6"/>
      <c r="H55" s="6"/>
      <c r="I55" s="17">
        <v>0</v>
      </c>
      <c r="K55" s="90">
        <v>0</v>
      </c>
    </row>
    <row r="56" spans="2:11" s="42" customFormat="1" ht="12.75" hidden="1">
      <c r="B56" s="42" t="s">
        <v>52</v>
      </c>
      <c r="G56" s="6"/>
      <c r="H56" s="6"/>
      <c r="I56" s="17" t="e">
        <f>SUM(#REF!)+#REF!-#REF!</f>
        <v>#REF!</v>
      </c>
      <c r="K56" s="90" t="e">
        <f>SUM(#REF!)+#REF!-#REF!</f>
        <v>#REF!</v>
      </c>
    </row>
    <row r="57" spans="2:11" s="42" customFormat="1" ht="13.5" thickBot="1">
      <c r="B57" s="28" t="s">
        <v>53</v>
      </c>
      <c r="G57" s="6"/>
      <c r="H57" s="6"/>
      <c r="I57" s="7">
        <f>I50+I52+I53</f>
        <v>15395</v>
      </c>
      <c r="K57" s="7">
        <f>K50+K52+K53</f>
        <v>17987</v>
      </c>
    </row>
    <row r="58" spans="7:11" s="42" customFormat="1" ht="12.75">
      <c r="G58" s="6"/>
      <c r="H58" s="6"/>
      <c r="I58" s="6" t="s">
        <v>15</v>
      </c>
      <c r="K58" s="92" t="s">
        <v>15</v>
      </c>
    </row>
    <row r="59" spans="7:11" s="42" customFormat="1" ht="12.75">
      <c r="G59" s="6"/>
      <c r="H59" s="6"/>
      <c r="I59" s="6"/>
      <c r="K59" s="92"/>
    </row>
    <row r="60" spans="7:11" s="42" customFormat="1" ht="12.75" hidden="1">
      <c r="G60" s="6"/>
      <c r="H60" s="6"/>
      <c r="I60" s="6">
        <f>+I53</f>
        <v>-3570</v>
      </c>
      <c r="K60" s="92">
        <f>+K53</f>
        <v>791</v>
      </c>
    </row>
    <row r="61" spans="7:11" s="42" customFormat="1" ht="12.75" hidden="1">
      <c r="G61" s="6"/>
      <c r="H61" s="6"/>
      <c r="I61" s="6">
        <v>2609204</v>
      </c>
      <c r="K61" s="92">
        <v>2609204</v>
      </c>
    </row>
    <row r="62" spans="9:11" s="42" customFormat="1" ht="12.75" hidden="1">
      <c r="I62" s="17">
        <f>+I60-I61</f>
        <v>-2612774</v>
      </c>
      <c r="K62" s="90">
        <f>+K60-K61</f>
        <v>-2608413</v>
      </c>
    </row>
    <row r="63" spans="9:11" s="42" customFormat="1" ht="12.75" hidden="1">
      <c r="I63" s="17"/>
      <c r="K63" s="90"/>
    </row>
    <row r="64" spans="9:11" s="42" customFormat="1" ht="12.75" hidden="1">
      <c r="I64" s="17"/>
      <c r="K64" s="90"/>
    </row>
    <row r="65" spans="9:11" s="42" customFormat="1" ht="12.75" hidden="1">
      <c r="I65" s="17"/>
      <c r="K65" s="90"/>
    </row>
    <row r="66" spans="2:11" s="42" customFormat="1" ht="13.5" thickBot="1">
      <c r="B66" s="42" t="s">
        <v>107</v>
      </c>
      <c r="G66" s="42" t="s">
        <v>102</v>
      </c>
      <c r="I66" s="52">
        <f>(I57)/(I50*10)*100</f>
        <v>14.283726108740025</v>
      </c>
      <c r="K66" s="52">
        <f>(K57)/(K50*10)*100</f>
        <v>18.35782812818943</v>
      </c>
    </row>
    <row r="67" s="42" customFormat="1" ht="12.75">
      <c r="I67" s="53"/>
    </row>
    <row r="68" spans="2:9" s="42" customFormat="1" ht="12.75">
      <c r="B68" s="42" t="s">
        <v>54</v>
      </c>
      <c r="I68" s="17"/>
    </row>
    <row r="69" s="42" customFormat="1" ht="12.75">
      <c r="I69" s="17"/>
    </row>
    <row r="70" s="27" customFormat="1" ht="12.75">
      <c r="B70" s="27" t="s">
        <v>110</v>
      </c>
    </row>
    <row r="71" spans="1:2" s="27" customFormat="1" ht="12.75">
      <c r="A71" s="40"/>
      <c r="B71" s="19" t="s">
        <v>176</v>
      </c>
    </row>
    <row r="72" spans="2:9" s="42" customFormat="1" ht="12.75">
      <c r="B72" s="42" t="s">
        <v>153</v>
      </c>
      <c r="I72" s="17"/>
    </row>
    <row r="73" s="42" customFormat="1" ht="12.75">
      <c r="I73" s="17"/>
    </row>
    <row r="74" s="42" customFormat="1" ht="12.75">
      <c r="I74" s="17"/>
    </row>
    <row r="75" s="42" customFormat="1" ht="12.75">
      <c r="I75" s="17"/>
    </row>
    <row r="76" s="42" customFormat="1" ht="12.75">
      <c r="I76" s="17"/>
    </row>
    <row r="77" s="42" customFormat="1" ht="12.75">
      <c r="I77" s="17"/>
    </row>
    <row r="78" s="42" customFormat="1" ht="12.75">
      <c r="I78" s="17"/>
    </row>
    <row r="79" s="42" customFormat="1" ht="12.75">
      <c r="I79" s="17"/>
    </row>
    <row r="80" s="42" customFormat="1" ht="12.75">
      <c r="I80" s="17"/>
    </row>
    <row r="81" s="42" customFormat="1" ht="12.75">
      <c r="I81" s="17"/>
    </row>
    <row r="82" s="42" customFormat="1" ht="12.75">
      <c r="I82" s="17"/>
    </row>
  </sheetData>
  <sheetProtection/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9"/>
  <sheetViews>
    <sheetView zoomScalePageLayoutView="0" workbookViewId="0" topLeftCell="A58">
      <selection activeCell="X33" sqref="X33"/>
    </sheetView>
  </sheetViews>
  <sheetFormatPr defaultColWidth="1.7109375" defaultRowHeight="12.75"/>
  <cols>
    <col min="1" max="14" width="1.7109375" style="40" customWidth="1"/>
    <col min="15" max="15" width="2.00390625" style="40" customWidth="1"/>
    <col min="16" max="21" width="1.7109375" style="40" customWidth="1"/>
    <col min="22" max="22" width="12.140625" style="40" customWidth="1"/>
    <col min="23" max="23" width="11.8515625" style="40" customWidth="1"/>
    <col min="24" max="24" width="14.00390625" style="109" customWidth="1"/>
    <col min="25" max="26" width="14.8515625" style="109" customWidth="1"/>
    <col min="27" max="85" width="1.7109375" style="109" customWidth="1"/>
    <col min="86" max="16384" width="1.7109375" style="40" customWidth="1"/>
  </cols>
  <sheetData>
    <row r="1" spans="1:33" ht="20.25" customHeight="1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55"/>
      <c r="AA1" s="55"/>
      <c r="AB1" s="55"/>
      <c r="AC1" s="55"/>
      <c r="AD1" s="55"/>
      <c r="AE1" s="55"/>
      <c r="AF1" s="55"/>
      <c r="AG1" s="109" t="s">
        <v>158</v>
      </c>
    </row>
    <row r="2" spans="1:32" ht="12.75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56"/>
      <c r="AA2" s="56"/>
      <c r="AB2" s="56"/>
      <c r="AC2" s="56"/>
      <c r="AD2" s="56"/>
      <c r="AE2" s="56"/>
      <c r="AF2" s="56"/>
    </row>
    <row r="3" spans="1:85" s="58" customFormat="1" ht="1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57"/>
      <c r="AA3" s="57"/>
      <c r="AB3" s="57"/>
      <c r="AC3" s="57"/>
      <c r="AD3" s="57"/>
      <c r="AE3" s="57"/>
      <c r="AF3" s="57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</row>
    <row r="4" spans="1:85" s="58" customFormat="1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</row>
    <row r="5" spans="1:32" ht="12.75">
      <c r="A5" s="132" t="s">
        <v>141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60"/>
      <c r="AA5" s="60"/>
      <c r="AB5" s="60"/>
      <c r="AC5" s="60"/>
      <c r="AD5" s="60"/>
      <c r="AE5" s="60"/>
      <c r="AF5" s="60"/>
    </row>
    <row r="6" spans="1:85" s="42" customFormat="1" ht="12.75">
      <c r="A6" s="133" t="s">
        <v>149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61"/>
      <c r="AA6" s="61"/>
      <c r="AB6" s="61"/>
      <c r="AC6" s="61"/>
      <c r="AD6" s="61"/>
      <c r="AE6" s="61"/>
      <c r="AF6" s="6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</row>
    <row r="7" spans="1:85" s="42" customFormat="1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75"/>
      <c r="Y7" s="75"/>
      <c r="Z7" s="59"/>
      <c r="AA7" s="59"/>
      <c r="AB7" s="59"/>
      <c r="AC7" s="59"/>
      <c r="AD7" s="59"/>
      <c r="AE7" s="59"/>
      <c r="AF7" s="59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</row>
    <row r="8" spans="24:85" s="42" customFormat="1" ht="12.75" customHeight="1">
      <c r="X8" s="112" t="s">
        <v>78</v>
      </c>
      <c r="Y8" s="112" t="s">
        <v>5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</row>
    <row r="9" spans="24:85" s="42" customFormat="1" ht="12.75">
      <c r="X9" s="112" t="s">
        <v>4</v>
      </c>
      <c r="Y9" s="112" t="s">
        <v>7</v>
      </c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</row>
    <row r="10" spans="24:85" s="42" customFormat="1" ht="12.75" customHeight="1">
      <c r="X10" s="112" t="s">
        <v>79</v>
      </c>
      <c r="Y10" s="112" t="s">
        <v>79</v>
      </c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</row>
    <row r="11" spans="24:85" s="42" customFormat="1" ht="12.75" customHeight="1">
      <c r="X11" s="112" t="s">
        <v>188</v>
      </c>
      <c r="Y11" s="112" t="s">
        <v>156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</row>
    <row r="12" spans="24:85" s="42" customFormat="1" ht="12.75">
      <c r="X12" s="112" t="s">
        <v>80</v>
      </c>
      <c r="Y12" s="112" t="s">
        <v>80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</row>
    <row r="13" spans="24:85" s="42" customFormat="1" ht="12.75">
      <c r="X13" s="112"/>
      <c r="Y13" s="112" t="s">
        <v>143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</row>
    <row r="14" spans="2:85" s="42" customFormat="1" ht="12.75">
      <c r="B14" s="113" t="s">
        <v>57</v>
      </c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</row>
    <row r="15" spans="2:85" s="42" customFormat="1" ht="12.75">
      <c r="B15" s="49" t="s">
        <v>166</v>
      </c>
      <c r="X15" s="111">
        <f>-3422-554</f>
        <v>-3976</v>
      </c>
      <c r="Y15" s="120">
        <v>-4659</v>
      </c>
      <c r="Z15" s="111" t="s">
        <v>15</v>
      </c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</row>
    <row r="16" spans="2:85" s="42" customFormat="1" ht="12.75">
      <c r="B16" s="42" t="s">
        <v>58</v>
      </c>
      <c r="X16" s="111"/>
      <c r="Y16" s="120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</row>
    <row r="17" spans="3:85" s="42" customFormat="1" ht="12.75">
      <c r="C17" s="42" t="s">
        <v>20</v>
      </c>
      <c r="X17" s="111">
        <f>222+2+528</f>
        <v>752</v>
      </c>
      <c r="Y17" s="111">
        <v>697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</row>
    <row r="18" spans="3:85" s="42" customFormat="1" ht="12.75">
      <c r="C18" s="42" t="s">
        <v>160</v>
      </c>
      <c r="X18" s="111">
        <v>0</v>
      </c>
      <c r="Y18" s="120">
        <v>80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</row>
    <row r="19" spans="3:85" s="42" customFormat="1" ht="12.75" hidden="1">
      <c r="C19" s="42" t="s">
        <v>59</v>
      </c>
      <c r="X19" s="114">
        <v>0</v>
      </c>
      <c r="Y19" s="114">
        <v>0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</row>
    <row r="20" spans="1:85" s="42" customFormat="1" ht="12.75">
      <c r="A20" s="42" t="s">
        <v>190</v>
      </c>
      <c r="C20" s="42" t="s">
        <v>193</v>
      </c>
      <c r="X20" s="114">
        <v>50</v>
      </c>
      <c r="Y20" s="114">
        <v>17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</row>
    <row r="21" spans="3:85" s="42" customFormat="1" ht="12.75">
      <c r="C21" s="42" t="s">
        <v>60</v>
      </c>
      <c r="V21" s="42" t="s">
        <v>15</v>
      </c>
      <c r="X21" s="111">
        <v>-158</v>
      </c>
      <c r="Y21" s="111">
        <v>-154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</row>
    <row r="22" spans="3:85" s="42" customFormat="1" ht="12.75">
      <c r="C22" s="42" t="s">
        <v>62</v>
      </c>
      <c r="X22" s="111">
        <v>676</v>
      </c>
      <c r="Y22" s="111">
        <v>607</v>
      </c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</row>
    <row r="23" spans="3:85" s="42" customFormat="1" ht="12.75">
      <c r="C23" s="49" t="s">
        <v>179</v>
      </c>
      <c r="X23" s="111">
        <f>21-34</f>
        <v>-13</v>
      </c>
      <c r="Y23" s="111">
        <v>-60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</row>
    <row r="24" spans="3:85" s="42" customFormat="1" ht="12.75">
      <c r="C24" s="42" t="s">
        <v>105</v>
      </c>
      <c r="X24" s="111">
        <v>1</v>
      </c>
      <c r="Y24" s="120">
        <v>0</v>
      </c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</row>
    <row r="25" spans="3:85" s="42" customFormat="1" ht="12.75">
      <c r="C25" s="49" t="s">
        <v>106</v>
      </c>
      <c r="X25" s="111">
        <v>180</v>
      </c>
      <c r="Y25" s="120">
        <v>107</v>
      </c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</row>
    <row r="26" spans="3:85" s="42" customFormat="1" ht="12.75" hidden="1">
      <c r="C26" s="63" t="s">
        <v>144</v>
      </c>
      <c r="X26" s="111"/>
      <c r="Y26" s="120">
        <v>0</v>
      </c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</row>
    <row r="27" spans="3:85" s="42" customFormat="1" ht="12.75">
      <c r="C27" s="63" t="s">
        <v>61</v>
      </c>
      <c r="X27" s="111">
        <v>-3</v>
      </c>
      <c r="Y27" s="120">
        <v>0</v>
      </c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</row>
    <row r="28" spans="3:85" s="42" customFormat="1" ht="12.75">
      <c r="C28" s="42" t="s">
        <v>63</v>
      </c>
      <c r="X28" s="115">
        <v>0</v>
      </c>
      <c r="Y28" s="120">
        <v>-183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</row>
    <row r="29" spans="2:85" s="42" customFormat="1" ht="12.75">
      <c r="B29" s="49" t="s">
        <v>178</v>
      </c>
      <c r="X29" s="111">
        <f>SUM(X15:X28)</f>
        <v>-2491</v>
      </c>
      <c r="Y29" s="117">
        <f>SUM(Y15:Y28)</f>
        <v>-3548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</row>
    <row r="30" spans="24:85" s="42" customFormat="1" ht="12.75"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</row>
    <row r="31" spans="3:85" s="42" customFormat="1" ht="12.75">
      <c r="C31" s="42" t="s">
        <v>180</v>
      </c>
      <c r="X31" s="111">
        <v>695</v>
      </c>
      <c r="Y31" s="111">
        <v>-34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</row>
    <row r="32" spans="3:85" s="42" customFormat="1" ht="12.75">
      <c r="C32" s="42" t="s">
        <v>191</v>
      </c>
      <c r="X32" s="111">
        <v>-466</v>
      </c>
      <c r="Y32" s="111">
        <v>-1004</v>
      </c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</row>
    <row r="33" spans="3:85" s="42" customFormat="1" ht="12.75">
      <c r="C33" s="42" t="s">
        <v>64</v>
      </c>
      <c r="X33" s="111">
        <f>2096+554</f>
        <v>2650</v>
      </c>
      <c r="Y33" s="111">
        <v>2801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</row>
    <row r="34" spans="3:85" s="42" customFormat="1" ht="12.75">
      <c r="C34" s="42" t="s">
        <v>65</v>
      </c>
      <c r="X34" s="116">
        <v>-669</v>
      </c>
      <c r="Y34" s="116">
        <v>594</v>
      </c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</row>
    <row r="35" spans="3:85" s="42" customFormat="1" ht="12.75" hidden="1">
      <c r="C35" s="42" t="s">
        <v>146</v>
      </c>
      <c r="X35" s="116">
        <v>0</v>
      </c>
      <c r="Y35" s="120">
        <v>0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</row>
    <row r="36" spans="3:85" s="42" customFormat="1" ht="12.75" hidden="1">
      <c r="C36" s="42" t="s">
        <v>42</v>
      </c>
      <c r="X36" s="116">
        <v>0</v>
      </c>
      <c r="Y36" s="120">
        <v>0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</row>
    <row r="37" spans="3:85" s="42" customFormat="1" ht="12.75" hidden="1">
      <c r="C37" s="42" t="s">
        <v>155</v>
      </c>
      <c r="X37" s="116">
        <v>0</v>
      </c>
      <c r="Y37" s="120">
        <v>0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</row>
    <row r="38" spans="2:85" s="42" customFormat="1" ht="12.75">
      <c r="B38" s="42" t="s">
        <v>66</v>
      </c>
      <c r="X38" s="117">
        <f>SUM(X29:X37)</f>
        <v>-281</v>
      </c>
      <c r="Y38" s="117">
        <f>SUM(Y29:Y37)</f>
        <v>-1191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</row>
    <row r="39" spans="24:85" s="42" customFormat="1" ht="12.75"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</row>
    <row r="40" spans="3:85" s="42" customFormat="1" ht="12.75">
      <c r="C40" s="42" t="s">
        <v>67</v>
      </c>
      <c r="X40" s="111">
        <v>287</v>
      </c>
      <c r="Y40" s="111">
        <v>124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</row>
    <row r="41" spans="3:85" s="42" customFormat="1" ht="12.75">
      <c r="C41" s="49" t="s">
        <v>83</v>
      </c>
      <c r="X41" s="111">
        <v>-676</v>
      </c>
      <c r="Y41" s="111">
        <v>-296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</row>
    <row r="42" spans="3:85" s="42" customFormat="1" ht="12.75" hidden="1">
      <c r="C42" s="42" t="s">
        <v>68</v>
      </c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</row>
    <row r="43" spans="3:85" s="42" customFormat="1" ht="12.75" hidden="1">
      <c r="C43" s="42" t="s">
        <v>145</v>
      </c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</row>
    <row r="44" spans="3:85" s="42" customFormat="1" ht="12.75">
      <c r="C44" s="42" t="s">
        <v>69</v>
      </c>
      <c r="X44" s="115">
        <v>-434</v>
      </c>
      <c r="Y44" s="115">
        <v>-457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</row>
    <row r="45" spans="2:85" s="42" customFormat="1" ht="12.75">
      <c r="B45" s="42" t="s">
        <v>70</v>
      </c>
      <c r="W45" s="42" t="s">
        <v>102</v>
      </c>
      <c r="X45" s="111">
        <f>SUM(X38:X44)</f>
        <v>-1104</v>
      </c>
      <c r="Y45" s="117">
        <f>SUM(Y38:Y44)</f>
        <v>-1820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</row>
    <row r="46" spans="24:85" s="42" customFormat="1" ht="12.75"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</row>
    <row r="47" spans="2:85" s="42" customFormat="1" ht="12.75">
      <c r="B47" s="113" t="s">
        <v>71</v>
      </c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</row>
    <row r="48" spans="3:85" s="42" customFormat="1" ht="12.75">
      <c r="C48" s="42" t="s">
        <v>72</v>
      </c>
      <c r="X48" s="111">
        <v>-240</v>
      </c>
      <c r="Y48" s="111">
        <v>-677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</row>
    <row r="49" spans="3:85" s="42" customFormat="1" ht="12.75">
      <c r="C49" s="49" t="s">
        <v>131</v>
      </c>
      <c r="X49" s="111">
        <v>750</v>
      </c>
      <c r="Y49" s="111">
        <v>-1059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</row>
    <row r="50" spans="3:85" s="42" customFormat="1" ht="12.75" hidden="1">
      <c r="C50" s="42" t="s">
        <v>82</v>
      </c>
      <c r="X50" s="111"/>
      <c r="Y50" s="120">
        <v>0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</row>
    <row r="51" spans="3:85" s="42" customFormat="1" ht="12.75" hidden="1">
      <c r="C51" s="42" t="s">
        <v>73</v>
      </c>
      <c r="X51" s="111">
        <v>0</v>
      </c>
      <c r="Y51" s="111">
        <v>0</v>
      </c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</row>
    <row r="52" spans="3:85" s="42" customFormat="1" ht="12.75">
      <c r="C52" s="42" t="s">
        <v>192</v>
      </c>
      <c r="X52" s="111">
        <v>39</v>
      </c>
      <c r="Y52" s="111">
        <v>169</v>
      </c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</row>
    <row r="53" spans="3:85" s="42" customFormat="1" ht="12.75">
      <c r="C53" s="42" t="s">
        <v>194</v>
      </c>
      <c r="X53" s="111">
        <v>-16</v>
      </c>
      <c r="Y53" s="111">
        <v>-165</v>
      </c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</row>
    <row r="54" spans="2:85" s="42" customFormat="1" ht="12.75">
      <c r="B54" s="49" t="s">
        <v>171</v>
      </c>
      <c r="X54" s="118">
        <f>SUM(X48:X53)</f>
        <v>533</v>
      </c>
      <c r="Y54" s="118">
        <f>SUM(Y48:Y53)</f>
        <v>-1732</v>
      </c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</row>
    <row r="55" spans="24:85" s="42" customFormat="1" ht="12.75"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</row>
    <row r="56" spans="2:85" s="42" customFormat="1" ht="12.75">
      <c r="B56" s="113" t="s">
        <v>151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</row>
    <row r="57" spans="3:85" s="42" customFormat="1" ht="12.75">
      <c r="C57" s="42" t="s">
        <v>74</v>
      </c>
      <c r="X57" s="111">
        <v>-321</v>
      </c>
      <c r="Y57" s="111">
        <v>-422</v>
      </c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</row>
    <row r="58" spans="3:85" s="42" customFormat="1" ht="12.75">
      <c r="C58" s="49" t="s">
        <v>75</v>
      </c>
      <c r="X58" s="111">
        <v>-178</v>
      </c>
      <c r="Y58" s="111">
        <v>-413</v>
      </c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</row>
    <row r="59" spans="3:85" s="42" customFormat="1" ht="12.75">
      <c r="C59" s="42" t="s">
        <v>147</v>
      </c>
      <c r="X59" s="111">
        <v>-1126</v>
      </c>
      <c r="Y59" s="111">
        <v>2230</v>
      </c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</row>
    <row r="60" spans="3:85" s="42" customFormat="1" ht="12.75">
      <c r="C60" s="42" t="s">
        <v>182</v>
      </c>
      <c r="X60" s="111">
        <v>-92</v>
      </c>
      <c r="Y60" s="111">
        <v>0</v>
      </c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</row>
    <row r="61" spans="3:85" s="42" customFormat="1" ht="12.75">
      <c r="C61" s="42" t="s">
        <v>186</v>
      </c>
      <c r="X61" s="111">
        <v>1861</v>
      </c>
      <c r="Y61" s="120">
        <v>0</v>
      </c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</row>
    <row r="62" spans="3:85" s="42" customFormat="1" ht="12.75">
      <c r="C62" s="49" t="s">
        <v>181</v>
      </c>
      <c r="X62" s="118">
        <f>SUM(X57:X61)</f>
        <v>144</v>
      </c>
      <c r="Y62" s="118">
        <f>SUM(Y57:Y61)</f>
        <v>1395</v>
      </c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</row>
    <row r="63" spans="24:85" s="42" customFormat="1" ht="12.75"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</row>
    <row r="64" spans="2:85" s="42" customFormat="1" ht="12.75">
      <c r="B64" s="49" t="s">
        <v>173</v>
      </c>
      <c r="X64" s="116">
        <f>+X45+X54+X62</f>
        <v>-427</v>
      </c>
      <c r="Y64" s="116">
        <f>+Y45+Y54+Y62</f>
        <v>-2157</v>
      </c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</row>
    <row r="65" spans="2:85" s="42" customFormat="1" ht="12.75">
      <c r="B65" s="42" t="s">
        <v>76</v>
      </c>
      <c r="X65" s="111">
        <v>-1548</v>
      </c>
      <c r="Y65" s="111">
        <v>609</v>
      </c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</row>
    <row r="66" spans="2:85" s="42" customFormat="1" ht="13.5" thickBot="1">
      <c r="B66" s="42" t="s">
        <v>81</v>
      </c>
      <c r="X66" s="119">
        <f>SUM(X64:X65)</f>
        <v>-1975</v>
      </c>
      <c r="Y66" s="119">
        <f>SUM(Y64:Y65)</f>
        <v>-1548</v>
      </c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</row>
    <row r="67" spans="24:85" s="42" customFormat="1" ht="12.75"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</row>
    <row r="68" spans="2:85" s="42" customFormat="1" ht="12.75">
      <c r="B68" s="113" t="s">
        <v>77</v>
      </c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</row>
    <row r="69" spans="3:85" s="42" customFormat="1" ht="12.75">
      <c r="C69" s="42" t="s">
        <v>40</v>
      </c>
      <c r="X69" s="111">
        <v>2850</v>
      </c>
      <c r="Y69" s="111">
        <v>3900</v>
      </c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</row>
    <row r="70" spans="3:85" s="42" customFormat="1" ht="12.75">
      <c r="C70" s="42" t="s">
        <v>129</v>
      </c>
      <c r="F70" s="49" t="s">
        <v>132</v>
      </c>
      <c r="X70" s="115">
        <v>-2850</v>
      </c>
      <c r="Y70" s="115">
        <v>-3600</v>
      </c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</row>
    <row r="71" spans="24:85" s="42" customFormat="1" ht="12.75">
      <c r="X71" s="111">
        <f>SUM(X69:X70)</f>
        <v>0</v>
      </c>
      <c r="Y71" s="120">
        <f>SUM(Y69:Y70)</f>
        <v>300</v>
      </c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</row>
    <row r="72" spans="3:85" s="42" customFormat="1" ht="12.75">
      <c r="C72" s="42" t="s">
        <v>157</v>
      </c>
      <c r="X72" s="111">
        <v>0</v>
      </c>
      <c r="Y72" s="120">
        <v>0</v>
      </c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</row>
    <row r="73" spans="3:85" s="42" customFormat="1" ht="12.75">
      <c r="C73" s="42" t="s">
        <v>41</v>
      </c>
      <c r="X73" s="111">
        <v>591</v>
      </c>
      <c r="Y73" s="111">
        <v>1181</v>
      </c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</row>
    <row r="74" spans="3:85" s="42" customFormat="1" ht="12.75">
      <c r="C74" s="49" t="s">
        <v>130</v>
      </c>
      <c r="X74" s="111">
        <v>-2566</v>
      </c>
      <c r="Y74" s="111">
        <v>-3029</v>
      </c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</row>
    <row r="75" spans="24:85" s="42" customFormat="1" ht="13.5" thickBot="1">
      <c r="X75" s="119">
        <f>SUM(X71:X74)</f>
        <v>-1975</v>
      </c>
      <c r="Y75" s="119">
        <f>SUM(Y71:Y74)</f>
        <v>-1548</v>
      </c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</row>
    <row r="76" spans="2:85" s="42" customFormat="1" ht="12.75">
      <c r="B76" s="49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</row>
    <row r="77" spans="2:85" s="42" customFormat="1" ht="12.75">
      <c r="B77" s="63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</row>
    <row r="78" spans="2:85" s="42" customFormat="1" ht="12.75">
      <c r="B78" s="49"/>
      <c r="X78" s="62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</row>
    <row r="79" spans="2:85" s="42" customFormat="1" ht="12.75">
      <c r="B79" s="49"/>
      <c r="C79" s="42" t="s">
        <v>124</v>
      </c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</row>
    <row r="80" spans="2:85" s="42" customFormat="1" ht="12.75">
      <c r="B80" s="49"/>
      <c r="C80" s="49" t="s">
        <v>162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</row>
    <row r="81" spans="3:85" s="42" customFormat="1" ht="12.75">
      <c r="C81" s="49" t="s">
        <v>126</v>
      </c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</row>
    <row r="82" spans="24:85" s="42" customFormat="1" ht="12.75"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</row>
    <row r="83" spans="24:85" s="42" customFormat="1" ht="12.75">
      <c r="X83" s="111">
        <f>+X66-X75</f>
        <v>0</v>
      </c>
      <c r="Y83" s="111">
        <f>+Y66-Y75</f>
        <v>0</v>
      </c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</row>
    <row r="84" spans="24:85" s="42" customFormat="1" ht="12.75"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</row>
    <row r="85" spans="24:85" s="42" customFormat="1" ht="12.75"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</row>
    <row r="86" spans="24:85" s="42" customFormat="1" ht="12.75"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</row>
    <row r="87" spans="24:85" s="42" customFormat="1" ht="12.75"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</row>
    <row r="88" spans="24:85" s="42" customFormat="1" ht="12.75"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</row>
    <row r="89" spans="24:85" s="42" customFormat="1" ht="12.75"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</row>
    <row r="90" spans="24:85" s="42" customFormat="1" ht="12.75"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</row>
    <row r="91" spans="24:85" s="42" customFormat="1" ht="12.75"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</row>
    <row r="92" spans="24:85" s="42" customFormat="1" ht="12.75"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</row>
    <row r="93" spans="24:85" s="42" customFormat="1" ht="12.75"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</row>
    <row r="94" spans="24:85" s="42" customFormat="1" ht="12.75"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</row>
    <row r="95" spans="24:85" s="42" customFormat="1" ht="12.75"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</row>
    <row r="96" spans="24:85" s="42" customFormat="1" ht="12.75"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</row>
    <row r="97" spans="24:85" s="42" customFormat="1" ht="12.75"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</row>
    <row r="98" spans="24:85" s="42" customFormat="1" ht="12.75"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</row>
    <row r="99" spans="24:85" s="42" customFormat="1" ht="12.75"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</row>
    <row r="100" spans="24:85" s="42" customFormat="1" ht="12.75"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</row>
    <row r="101" spans="24:85" s="42" customFormat="1" ht="12.75"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</row>
    <row r="102" spans="24:85" s="42" customFormat="1" ht="12.75"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</row>
    <row r="103" spans="24:85" s="42" customFormat="1" ht="12.75"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</row>
    <row r="104" spans="24:85" s="42" customFormat="1" ht="12.75"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</row>
    <row r="105" spans="24:85" s="42" customFormat="1" ht="12.75"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</row>
    <row r="106" spans="24:85" s="42" customFormat="1" ht="12.75"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</row>
    <row r="107" spans="24:85" s="42" customFormat="1" ht="12.75"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</row>
    <row r="108" spans="24:85" s="42" customFormat="1" ht="12.75"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</row>
    <row r="109" spans="24:85" s="42" customFormat="1" ht="12.75"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</row>
    <row r="110" spans="24:85" s="42" customFormat="1" ht="12.75"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</row>
    <row r="111" spans="24:85" s="42" customFormat="1" ht="12.75"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</row>
    <row r="112" spans="24:85" s="42" customFormat="1" ht="12.75"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</row>
    <row r="113" spans="24:85" s="42" customFormat="1" ht="12.75"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</row>
    <row r="114" spans="24:85" s="42" customFormat="1" ht="12.75"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</row>
    <row r="115" spans="24:85" s="42" customFormat="1" ht="12.75"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</row>
    <row r="116" spans="24:85" s="42" customFormat="1" ht="12.75"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</row>
    <row r="117" spans="24:85" s="42" customFormat="1" ht="12.75"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</row>
    <row r="118" spans="24:85" s="42" customFormat="1" ht="12.75"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</row>
    <row r="119" spans="24:85" s="42" customFormat="1" ht="12.75"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</row>
    <row r="120" spans="24:85" s="42" customFormat="1" ht="12.75"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</row>
    <row r="121" spans="24:85" s="42" customFormat="1" ht="12.75"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</row>
    <row r="122" spans="24:85" s="42" customFormat="1" ht="12.75"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</row>
    <row r="123" spans="24:85" s="42" customFormat="1" ht="12.75"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</row>
    <row r="124" spans="24:85" s="42" customFormat="1" ht="12.75"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</row>
    <row r="125" spans="24:85" s="42" customFormat="1" ht="12.75"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</row>
    <row r="126" spans="24:85" s="42" customFormat="1" ht="12.75"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</row>
    <row r="127" spans="24:85" s="42" customFormat="1" ht="12.75"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</row>
    <row r="128" spans="24:85" s="42" customFormat="1" ht="12.75"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</row>
    <row r="129" spans="24:85" s="42" customFormat="1" ht="12.75"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</row>
    <row r="130" spans="24:85" s="42" customFormat="1" ht="12.75"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</row>
    <row r="131" spans="24:85" s="42" customFormat="1" ht="12.75"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</row>
    <row r="132" spans="24:85" s="42" customFormat="1" ht="12.75"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</row>
    <row r="133" spans="24:85" s="42" customFormat="1" ht="12.75"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</row>
    <row r="134" spans="24:85" s="42" customFormat="1" ht="12.75"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</row>
    <row r="135" spans="24:85" s="42" customFormat="1" ht="12.75"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</row>
    <row r="136" spans="24:85" s="42" customFormat="1" ht="12.75"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</row>
    <row r="137" spans="24:85" s="42" customFormat="1" ht="12.75"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</row>
    <row r="138" spans="24:85" s="42" customFormat="1" ht="12.75"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</row>
    <row r="139" spans="24:85" s="42" customFormat="1" ht="12.75"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</row>
    <row r="140" spans="24:85" s="42" customFormat="1" ht="12.75"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</row>
    <row r="141" spans="24:85" s="42" customFormat="1" ht="12.75"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</row>
    <row r="142" spans="24:85" s="42" customFormat="1" ht="12.75"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</row>
    <row r="143" spans="24:85" s="42" customFormat="1" ht="12.75"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</row>
    <row r="144" spans="24:85" s="42" customFormat="1" ht="12.75"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</row>
    <row r="145" spans="24:85" s="42" customFormat="1" ht="12.75"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</row>
    <row r="146" spans="24:85" s="42" customFormat="1" ht="12.75"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</row>
    <row r="147" spans="24:85" s="42" customFormat="1" ht="12.75"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</row>
    <row r="148" spans="24:85" s="42" customFormat="1" ht="12.75"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</row>
    <row r="149" spans="24:85" s="42" customFormat="1" ht="12.75"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</row>
    <row r="150" spans="24:85" s="42" customFormat="1" ht="12.75"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</row>
    <row r="151" spans="24:85" s="42" customFormat="1" ht="12.75"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</row>
    <row r="152" spans="24:85" s="42" customFormat="1" ht="12.75"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</row>
    <row r="153" spans="24:85" s="42" customFormat="1" ht="12.75"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</row>
    <row r="154" spans="24:85" s="42" customFormat="1" ht="12.75"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</row>
    <row r="155" spans="24:85" s="42" customFormat="1" ht="12.75"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</row>
    <row r="156" spans="24:85" s="42" customFormat="1" ht="12.75"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</row>
    <row r="157" spans="24:85" s="42" customFormat="1" ht="12.75"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</row>
    <row r="158" spans="24:85" s="42" customFormat="1" ht="12.75"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</row>
    <row r="159" spans="24:85" s="42" customFormat="1" ht="12.75"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</row>
    <row r="160" spans="24:85" s="42" customFormat="1" ht="12.75"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</row>
    <row r="161" spans="24:85" s="42" customFormat="1" ht="12.75"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</row>
    <row r="162" spans="24:85" s="42" customFormat="1" ht="12.75"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</row>
    <row r="163" spans="24:85" s="42" customFormat="1" ht="12.75"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</row>
    <row r="164" spans="24:85" s="42" customFormat="1" ht="12.75"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</row>
    <row r="165" spans="24:85" s="42" customFormat="1" ht="12.75"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</row>
    <row r="166" spans="24:85" s="42" customFormat="1" ht="12.75"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</row>
    <row r="167" spans="24:85" s="42" customFormat="1" ht="12.75"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</row>
    <row r="168" spans="24:85" s="42" customFormat="1" ht="12.75"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</row>
    <row r="169" spans="24:85" s="42" customFormat="1" ht="12.75"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</row>
    <row r="170" spans="24:85" s="42" customFormat="1" ht="12.75"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</row>
    <row r="171" spans="24:85" s="42" customFormat="1" ht="12.75"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</row>
    <row r="172" spans="24:85" s="42" customFormat="1" ht="12.75"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</row>
    <row r="173" spans="24:85" s="42" customFormat="1" ht="12.75"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</row>
    <row r="174" spans="24:85" s="42" customFormat="1" ht="12.75"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</row>
    <row r="175" spans="24:85" s="42" customFormat="1" ht="12.75"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</row>
    <row r="176" spans="24:85" s="42" customFormat="1" ht="12.75"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</row>
    <row r="177" spans="24:85" s="42" customFormat="1" ht="12.75"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</row>
    <row r="178" spans="24:85" s="42" customFormat="1" ht="12.75"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</row>
    <row r="179" spans="24:85" s="42" customFormat="1" ht="12.75"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</row>
    <row r="180" spans="24:85" s="42" customFormat="1" ht="12.75"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</row>
    <row r="181" spans="24:85" s="42" customFormat="1" ht="12.75"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</row>
    <row r="182" spans="24:85" s="42" customFormat="1" ht="12.75"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</row>
    <row r="183" spans="24:85" s="42" customFormat="1" ht="12.75"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</row>
    <row r="184" spans="24:85" s="42" customFormat="1" ht="12.75"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</row>
    <row r="185" spans="24:85" s="42" customFormat="1" ht="12.75"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</row>
    <row r="186" spans="24:85" s="42" customFormat="1" ht="12.75"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</row>
    <row r="187" spans="24:85" s="42" customFormat="1" ht="12.75"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</row>
    <row r="188" spans="24:85" s="42" customFormat="1" ht="12.75"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</row>
    <row r="189" spans="24:85" s="42" customFormat="1" ht="12.75"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</row>
    <row r="190" spans="24:85" s="42" customFormat="1" ht="12.75"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</row>
    <row r="191" spans="24:85" s="42" customFormat="1" ht="12.75"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</row>
    <row r="192" spans="24:85" s="42" customFormat="1" ht="12.75"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</row>
    <row r="193" spans="24:85" s="42" customFormat="1" ht="12.75"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</row>
    <row r="194" spans="24:85" s="42" customFormat="1" ht="12.75"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</row>
    <row r="195" spans="24:85" s="42" customFormat="1" ht="12.75"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</row>
    <row r="196" spans="24:85" s="42" customFormat="1" ht="12.75"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</row>
    <row r="197" spans="24:85" s="42" customFormat="1" ht="12.75"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</row>
    <row r="198" spans="24:85" s="42" customFormat="1" ht="12.75"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</row>
    <row r="199" spans="24:85" s="42" customFormat="1" ht="12.75"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</row>
    <row r="200" spans="24:85" s="42" customFormat="1" ht="12.75"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</row>
    <row r="201" spans="24:85" s="42" customFormat="1" ht="12.75"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</row>
    <row r="202" spans="24:85" s="42" customFormat="1" ht="12.75"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</row>
    <row r="203" spans="24:85" s="42" customFormat="1" ht="12.75"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</row>
    <row r="204" spans="24:85" s="42" customFormat="1" ht="12.75"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</row>
    <row r="205" spans="24:85" s="42" customFormat="1" ht="12.75"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</row>
    <row r="206" spans="24:85" s="42" customFormat="1" ht="12.75"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</row>
    <row r="207" spans="24:85" s="42" customFormat="1" ht="12.75"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</row>
    <row r="208" spans="24:85" s="42" customFormat="1" ht="12.75"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</row>
    <row r="209" spans="24:85" s="42" customFormat="1" ht="12.75"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</row>
    <row r="210" spans="24:85" s="42" customFormat="1" ht="12.75"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</row>
    <row r="211" spans="24:85" s="42" customFormat="1" ht="12.75"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</row>
    <row r="212" spans="24:85" s="42" customFormat="1" ht="12.75"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</row>
    <row r="213" spans="24:85" s="42" customFormat="1" ht="12.75"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</row>
    <row r="214" spans="24:85" s="42" customFormat="1" ht="12.75"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</row>
    <row r="215" spans="24:85" s="42" customFormat="1" ht="12.75"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</row>
    <row r="216" spans="24:85" s="42" customFormat="1" ht="12.75"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</row>
    <row r="217" spans="24:85" s="42" customFormat="1" ht="12.75"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</row>
    <row r="218" spans="24:85" s="42" customFormat="1" ht="12.75"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</row>
    <row r="219" spans="24:85" s="42" customFormat="1" ht="12.75"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</row>
    <row r="220" spans="24:85" s="42" customFormat="1" ht="12.75"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</row>
    <row r="221" spans="24:85" s="42" customFormat="1" ht="12.75"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</row>
    <row r="222" spans="24:85" s="42" customFormat="1" ht="12.75"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</row>
    <row r="223" spans="24:85" s="42" customFormat="1" ht="12.75"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</row>
    <row r="224" spans="24:85" s="42" customFormat="1" ht="12.75"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</row>
    <row r="225" spans="24:85" s="42" customFormat="1" ht="12.75"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</row>
    <row r="226" spans="24:85" s="42" customFormat="1" ht="12.75"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</row>
    <row r="227" spans="24:85" s="42" customFormat="1" ht="12.75"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</row>
    <row r="228" spans="24:85" s="42" customFormat="1" ht="12.75"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</row>
    <row r="229" spans="24:85" s="42" customFormat="1" ht="12.75"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</row>
    <row r="230" spans="24:85" s="42" customFormat="1" ht="12.75"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</row>
    <row r="231" spans="24:85" s="42" customFormat="1" ht="12.75"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</row>
    <row r="232" spans="24:85" s="42" customFormat="1" ht="12.75"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</row>
    <row r="233" spans="24:85" s="42" customFormat="1" ht="12.75"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</row>
    <row r="234" spans="24:85" s="42" customFormat="1" ht="12.75"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</row>
    <row r="235" spans="24:85" s="42" customFormat="1" ht="12.75"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</row>
    <row r="236" spans="24:85" s="42" customFormat="1" ht="12.75"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</row>
    <row r="237" spans="24:85" s="42" customFormat="1" ht="12.75"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</row>
    <row r="238" spans="24:85" s="42" customFormat="1" ht="12.75"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</row>
    <row r="239" spans="24:85" s="42" customFormat="1" ht="12.75"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</row>
    <row r="240" spans="24:85" s="42" customFormat="1" ht="12.75"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</row>
    <row r="241" spans="24:85" s="42" customFormat="1" ht="12.75"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</row>
    <row r="242" spans="24:85" s="42" customFormat="1" ht="12.75"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</row>
    <row r="243" spans="24:85" s="42" customFormat="1" ht="12.75"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</row>
    <row r="244" spans="24:85" s="42" customFormat="1" ht="12.75"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</row>
    <row r="245" spans="24:85" s="42" customFormat="1" ht="12.75"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</row>
    <row r="246" spans="24:85" s="42" customFormat="1" ht="12.75"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</row>
    <row r="247" spans="24:85" s="42" customFormat="1" ht="12.75"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</row>
    <row r="248" spans="24:85" s="42" customFormat="1" ht="12.75"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</row>
    <row r="249" spans="24:85" s="42" customFormat="1" ht="12.75"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</row>
    <row r="250" spans="24:85" s="42" customFormat="1" ht="12.75"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</row>
    <row r="251" spans="24:85" s="42" customFormat="1" ht="12.75"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</row>
    <row r="252" spans="24:85" s="42" customFormat="1" ht="12.75"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</row>
    <row r="253" spans="24:85" s="42" customFormat="1" ht="12.75"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</row>
    <row r="254" spans="24:85" s="42" customFormat="1" ht="12.75"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</row>
    <row r="255" spans="24:85" s="42" customFormat="1" ht="12.75"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</row>
    <row r="256" spans="24:85" s="42" customFormat="1" ht="12.75"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111"/>
      <c r="BL256" s="111"/>
      <c r="BM256" s="111"/>
      <c r="BN256" s="111"/>
      <c r="BO256" s="111"/>
      <c r="BP256" s="111"/>
      <c r="BQ256" s="111"/>
      <c r="BR256" s="111"/>
      <c r="BS256" s="111"/>
      <c r="BT256" s="111"/>
      <c r="BU256" s="111"/>
      <c r="BV256" s="111"/>
      <c r="BW256" s="111"/>
      <c r="BX256" s="111"/>
      <c r="BY256" s="111"/>
      <c r="BZ256" s="111"/>
      <c r="CA256" s="111"/>
      <c r="CB256" s="111"/>
      <c r="CC256" s="111"/>
      <c r="CD256" s="111"/>
      <c r="CE256" s="111"/>
      <c r="CF256" s="111"/>
      <c r="CG256" s="111"/>
    </row>
    <row r="257" spans="24:85" s="42" customFormat="1" ht="12.75"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</row>
    <row r="258" spans="24:85" s="42" customFormat="1" ht="12.75"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</row>
    <row r="259" spans="24:85" s="42" customFormat="1" ht="12.75"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</row>
    <row r="260" spans="24:85" s="42" customFormat="1" ht="12.75"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</row>
    <row r="261" spans="24:85" s="42" customFormat="1" ht="12.75"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</row>
    <row r="262" spans="24:85" s="42" customFormat="1" ht="12.75"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</row>
    <row r="263" spans="24:85" s="42" customFormat="1" ht="12.75"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</row>
    <row r="264" spans="24:85" s="42" customFormat="1" ht="12.75"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  <c r="BO264" s="111"/>
      <c r="BP264" s="111"/>
      <c r="BQ264" s="111"/>
      <c r="BR264" s="111"/>
      <c r="BS264" s="111"/>
      <c r="BT264" s="111"/>
      <c r="BU264" s="111"/>
      <c r="BV264" s="111"/>
      <c r="BW264" s="111"/>
      <c r="BX264" s="111"/>
      <c r="BY264" s="111"/>
      <c r="BZ264" s="111"/>
      <c r="CA264" s="111"/>
      <c r="CB264" s="111"/>
      <c r="CC264" s="111"/>
      <c r="CD264" s="111"/>
      <c r="CE264" s="111"/>
      <c r="CF264" s="111"/>
      <c r="CG264" s="111"/>
    </row>
    <row r="265" spans="24:85" s="42" customFormat="1" ht="12.75"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</row>
    <row r="266" spans="24:85" s="42" customFormat="1" ht="12.75"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</row>
    <row r="267" spans="24:85" s="42" customFormat="1" ht="12.75"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</row>
    <row r="268" spans="24:85" s="42" customFormat="1" ht="12.75"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</row>
    <row r="269" spans="24:85" s="42" customFormat="1" ht="12.75"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</row>
    <row r="270" spans="24:85" s="42" customFormat="1" ht="12.75"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</row>
    <row r="271" spans="24:85" s="42" customFormat="1" ht="12.75"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</row>
    <row r="272" spans="24:85" s="42" customFormat="1" ht="12.75"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</row>
    <row r="273" spans="24:85" s="42" customFormat="1" ht="12.75"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</row>
    <row r="274" spans="24:85" s="42" customFormat="1" ht="12.75"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</row>
    <row r="275" spans="24:85" s="42" customFormat="1" ht="12.75"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</row>
    <row r="276" spans="24:85" s="42" customFormat="1" ht="12.75"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</row>
    <row r="277" spans="24:85" s="42" customFormat="1" ht="12.75"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  <c r="AZ277" s="111"/>
      <c r="BA277" s="111"/>
      <c r="BB277" s="111"/>
      <c r="BC277" s="111"/>
      <c r="BD277" s="111"/>
      <c r="BE277" s="111"/>
      <c r="BF277" s="111"/>
      <c r="BG277" s="111"/>
      <c r="BH277" s="111"/>
      <c r="BI277" s="111"/>
      <c r="BJ277" s="111"/>
      <c r="BK277" s="111"/>
      <c r="BL277" s="111"/>
      <c r="BM277" s="111"/>
      <c r="BN277" s="111"/>
      <c r="BO277" s="111"/>
      <c r="BP277" s="111"/>
      <c r="BQ277" s="111"/>
      <c r="BR277" s="111"/>
      <c r="BS277" s="111"/>
      <c r="BT277" s="111"/>
      <c r="BU277" s="111"/>
      <c r="BV277" s="111"/>
      <c r="BW277" s="111"/>
      <c r="BX277" s="111"/>
      <c r="BY277" s="111"/>
      <c r="BZ277" s="111"/>
      <c r="CA277" s="111"/>
      <c r="CB277" s="111"/>
      <c r="CC277" s="111"/>
      <c r="CD277" s="111"/>
      <c r="CE277" s="111"/>
      <c r="CF277" s="111"/>
      <c r="CG277" s="111"/>
    </row>
    <row r="278" spans="24:85" s="42" customFormat="1" ht="12.75"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1"/>
      <c r="BS278" s="111"/>
      <c r="BT278" s="111"/>
      <c r="BU278" s="111"/>
      <c r="BV278" s="111"/>
      <c r="BW278" s="111"/>
      <c r="BX278" s="111"/>
      <c r="BY278" s="111"/>
      <c r="BZ278" s="111"/>
      <c r="CA278" s="111"/>
      <c r="CB278" s="111"/>
      <c r="CC278" s="111"/>
      <c r="CD278" s="111"/>
      <c r="CE278" s="111"/>
      <c r="CF278" s="111"/>
      <c r="CG278" s="111"/>
    </row>
    <row r="279" spans="24:85" s="42" customFormat="1" ht="12.75"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</row>
    <row r="280" spans="24:85" s="42" customFormat="1" ht="12.75"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1"/>
      <c r="BD280" s="111"/>
      <c r="BE280" s="111"/>
      <c r="BF280" s="111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</row>
    <row r="281" spans="24:85" s="42" customFormat="1" ht="12.75"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1"/>
      <c r="BS281" s="111"/>
      <c r="BT281" s="111"/>
      <c r="BU281" s="111"/>
      <c r="BV281" s="111"/>
      <c r="BW281" s="111"/>
      <c r="BX281" s="111"/>
      <c r="BY281" s="111"/>
      <c r="BZ281" s="111"/>
      <c r="CA281" s="111"/>
      <c r="CB281" s="111"/>
      <c r="CC281" s="111"/>
      <c r="CD281" s="111"/>
      <c r="CE281" s="111"/>
      <c r="CF281" s="111"/>
      <c r="CG281" s="111"/>
    </row>
    <row r="282" spans="24:85" s="42" customFormat="1" ht="12.75"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</row>
    <row r="283" spans="24:85" s="42" customFormat="1" ht="12.75"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</row>
    <row r="284" spans="24:85" s="42" customFormat="1" ht="12.75"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1"/>
      <c r="BS284" s="111"/>
      <c r="BT284" s="111"/>
      <c r="BU284" s="111"/>
      <c r="BV284" s="111"/>
      <c r="BW284" s="111"/>
      <c r="BX284" s="111"/>
      <c r="BY284" s="111"/>
      <c r="BZ284" s="111"/>
      <c r="CA284" s="111"/>
      <c r="CB284" s="111"/>
      <c r="CC284" s="111"/>
      <c r="CD284" s="111"/>
      <c r="CE284" s="111"/>
      <c r="CF284" s="111"/>
      <c r="CG284" s="111"/>
    </row>
    <row r="285" spans="24:85" s="42" customFormat="1" ht="12.75"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1"/>
      <c r="BY285" s="111"/>
      <c r="BZ285" s="111"/>
      <c r="CA285" s="111"/>
      <c r="CB285" s="111"/>
      <c r="CC285" s="111"/>
      <c r="CD285" s="111"/>
      <c r="CE285" s="111"/>
      <c r="CF285" s="111"/>
      <c r="CG285" s="111"/>
    </row>
    <row r="286" spans="24:85" s="42" customFormat="1" ht="12.75"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1"/>
      <c r="BS286" s="111"/>
      <c r="BT286" s="111"/>
      <c r="BU286" s="111"/>
      <c r="BV286" s="111"/>
      <c r="BW286" s="111"/>
      <c r="BX286" s="111"/>
      <c r="BY286" s="111"/>
      <c r="BZ286" s="111"/>
      <c r="CA286" s="111"/>
      <c r="CB286" s="111"/>
      <c r="CC286" s="111"/>
      <c r="CD286" s="111"/>
      <c r="CE286" s="111"/>
      <c r="CF286" s="111"/>
      <c r="CG286" s="111"/>
    </row>
    <row r="287" spans="24:85" s="42" customFormat="1" ht="12.75"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1"/>
      <c r="BD287" s="111"/>
      <c r="BE287" s="111"/>
      <c r="BF287" s="111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111"/>
      <c r="BV287" s="111"/>
      <c r="BW287" s="111"/>
      <c r="BX287" s="111"/>
      <c r="BY287" s="111"/>
      <c r="BZ287" s="111"/>
      <c r="CA287" s="111"/>
      <c r="CB287" s="111"/>
      <c r="CC287" s="111"/>
      <c r="CD287" s="111"/>
      <c r="CE287" s="111"/>
      <c r="CF287" s="111"/>
      <c r="CG287" s="111"/>
    </row>
    <row r="288" spans="24:85" s="42" customFormat="1" ht="12.75"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</row>
    <row r="289" spans="24:85" s="42" customFormat="1" ht="12.75"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</row>
    <row r="290" spans="24:85" s="42" customFormat="1" ht="12.75"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  <c r="AZ290" s="111"/>
      <c r="BA290" s="111"/>
      <c r="BB290" s="111"/>
      <c r="BC290" s="111"/>
      <c r="BD290" s="111"/>
      <c r="BE290" s="111"/>
      <c r="BF290" s="111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111"/>
      <c r="BV290" s="111"/>
      <c r="BW290" s="111"/>
      <c r="BX290" s="111"/>
      <c r="BY290" s="111"/>
      <c r="BZ290" s="111"/>
      <c r="CA290" s="111"/>
      <c r="CB290" s="111"/>
      <c r="CC290" s="111"/>
      <c r="CD290" s="111"/>
      <c r="CE290" s="111"/>
      <c r="CF290" s="111"/>
      <c r="CG290" s="111"/>
    </row>
    <row r="291" spans="24:85" s="42" customFormat="1" ht="12.75"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1"/>
      <c r="BA291" s="111"/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1"/>
      <c r="BQ291" s="111"/>
      <c r="BR291" s="111"/>
      <c r="BS291" s="111"/>
      <c r="BT291" s="111"/>
      <c r="BU291" s="111"/>
      <c r="BV291" s="111"/>
      <c r="BW291" s="111"/>
      <c r="BX291" s="111"/>
      <c r="BY291" s="111"/>
      <c r="BZ291" s="111"/>
      <c r="CA291" s="111"/>
      <c r="CB291" s="111"/>
      <c r="CC291" s="111"/>
      <c r="CD291" s="111"/>
      <c r="CE291" s="111"/>
      <c r="CF291" s="111"/>
      <c r="CG291" s="111"/>
    </row>
    <row r="292" spans="24:85" s="42" customFormat="1" ht="12.75"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1"/>
      <c r="BK292" s="111"/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</row>
    <row r="293" spans="24:85" s="42" customFormat="1" ht="12.75"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  <c r="CA293" s="111"/>
      <c r="CB293" s="111"/>
      <c r="CC293" s="111"/>
      <c r="CD293" s="111"/>
      <c r="CE293" s="111"/>
      <c r="CF293" s="111"/>
      <c r="CG293" s="111"/>
    </row>
    <row r="294" spans="24:85" s="42" customFormat="1" ht="12.75"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  <c r="CA294" s="111"/>
      <c r="CB294" s="111"/>
      <c r="CC294" s="111"/>
      <c r="CD294" s="111"/>
      <c r="CE294" s="111"/>
      <c r="CF294" s="111"/>
      <c r="CG294" s="111"/>
    </row>
    <row r="295" spans="24:85" s="42" customFormat="1" ht="12.75"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  <c r="AZ295" s="111"/>
      <c r="BA295" s="111"/>
      <c r="BB295" s="111"/>
      <c r="BC295" s="111"/>
      <c r="BD295" s="111"/>
      <c r="BE295" s="111"/>
      <c r="BF295" s="111"/>
      <c r="BG295" s="111"/>
      <c r="BH295" s="111"/>
      <c r="BI295" s="111"/>
      <c r="BJ295" s="111"/>
      <c r="BK295" s="111"/>
      <c r="BL295" s="111"/>
      <c r="BM295" s="111"/>
      <c r="BN295" s="111"/>
      <c r="BO295" s="111"/>
      <c r="BP295" s="111"/>
      <c r="BQ295" s="111"/>
      <c r="BR295" s="111"/>
      <c r="BS295" s="111"/>
      <c r="BT295" s="111"/>
      <c r="BU295" s="111"/>
      <c r="BV295" s="111"/>
      <c r="BW295" s="111"/>
      <c r="BX295" s="111"/>
      <c r="BY295" s="111"/>
      <c r="BZ295" s="111"/>
      <c r="CA295" s="111"/>
      <c r="CB295" s="111"/>
      <c r="CC295" s="111"/>
      <c r="CD295" s="111"/>
      <c r="CE295" s="111"/>
      <c r="CF295" s="111"/>
      <c r="CG295" s="111"/>
    </row>
    <row r="296" spans="24:85" s="42" customFormat="1" ht="12.75"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  <c r="AZ296" s="111"/>
      <c r="BA296" s="111"/>
      <c r="BB296" s="111"/>
      <c r="BC296" s="111"/>
      <c r="BD296" s="111"/>
      <c r="BE296" s="111"/>
      <c r="BF296" s="111"/>
      <c r="BG296" s="111"/>
      <c r="BH296" s="111"/>
      <c r="BI296" s="111"/>
      <c r="BJ296" s="111"/>
      <c r="BK296" s="111"/>
      <c r="BL296" s="111"/>
      <c r="BM296" s="111"/>
      <c r="BN296" s="111"/>
      <c r="BO296" s="111"/>
      <c r="BP296" s="111"/>
      <c r="BQ296" s="111"/>
      <c r="BR296" s="111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111"/>
      <c r="CF296" s="111"/>
      <c r="CG296" s="111"/>
    </row>
    <row r="297" spans="24:85" s="42" customFormat="1" ht="12.75"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  <c r="AZ297" s="111"/>
      <c r="BA297" s="111"/>
      <c r="BB297" s="111"/>
      <c r="BC297" s="111"/>
      <c r="BD297" s="111"/>
      <c r="BE297" s="111"/>
      <c r="BF297" s="111"/>
      <c r="BG297" s="111"/>
      <c r="BH297" s="111"/>
      <c r="BI297" s="111"/>
      <c r="BJ297" s="111"/>
      <c r="BK297" s="111"/>
      <c r="BL297" s="111"/>
      <c r="BM297" s="111"/>
      <c r="BN297" s="111"/>
      <c r="BO297" s="111"/>
      <c r="BP297" s="111"/>
      <c r="BQ297" s="111"/>
      <c r="BR297" s="111"/>
      <c r="BS297" s="111"/>
      <c r="BT297" s="111"/>
      <c r="BU297" s="111"/>
      <c r="BV297" s="111"/>
      <c r="BW297" s="111"/>
      <c r="BX297" s="111"/>
      <c r="BY297" s="111"/>
      <c r="BZ297" s="111"/>
      <c r="CA297" s="111"/>
      <c r="CB297" s="111"/>
      <c r="CC297" s="111"/>
      <c r="CD297" s="111"/>
      <c r="CE297" s="111"/>
      <c r="CF297" s="111"/>
      <c r="CG297" s="111"/>
    </row>
    <row r="298" spans="24:85" s="42" customFormat="1" ht="12.75"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11"/>
      <c r="CA298" s="111"/>
      <c r="CB298" s="111"/>
      <c r="CC298" s="111"/>
      <c r="CD298" s="111"/>
      <c r="CE298" s="111"/>
      <c r="CF298" s="111"/>
      <c r="CG298" s="111"/>
    </row>
    <row r="299" spans="24:85" s="42" customFormat="1" ht="12.75"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  <c r="AZ299" s="111"/>
      <c r="BA299" s="111"/>
      <c r="BB299" s="111"/>
      <c r="BC299" s="111"/>
      <c r="BD299" s="111"/>
      <c r="BE299" s="111"/>
      <c r="BF299" s="111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1"/>
      <c r="BS299" s="111"/>
      <c r="BT299" s="111"/>
      <c r="BU299" s="111"/>
      <c r="BV299" s="111"/>
      <c r="BW299" s="111"/>
      <c r="BX299" s="111"/>
      <c r="BY299" s="111"/>
      <c r="BZ299" s="111"/>
      <c r="CA299" s="111"/>
      <c r="CB299" s="111"/>
      <c r="CC299" s="111"/>
      <c r="CD299" s="111"/>
      <c r="CE299" s="111"/>
      <c r="CF299" s="111"/>
      <c r="CG299" s="111"/>
    </row>
    <row r="300" spans="24:85" s="42" customFormat="1" ht="12.75"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  <c r="AZ300" s="111"/>
      <c r="BA300" s="111"/>
      <c r="BB300" s="111"/>
      <c r="BC300" s="111"/>
      <c r="BD300" s="111"/>
      <c r="BE300" s="111"/>
      <c r="BF300" s="111"/>
      <c r="BG300" s="111"/>
      <c r="BH300" s="111"/>
      <c r="BI300" s="111"/>
      <c r="BJ300" s="111"/>
      <c r="BK300" s="111"/>
      <c r="BL300" s="111"/>
      <c r="BM300" s="111"/>
      <c r="BN300" s="111"/>
      <c r="BO300" s="111"/>
      <c r="BP300" s="111"/>
      <c r="BQ300" s="111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111"/>
      <c r="CE300" s="111"/>
      <c r="CF300" s="111"/>
      <c r="CG300" s="111"/>
    </row>
    <row r="301" spans="24:85" s="42" customFormat="1" ht="12.75"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  <c r="AZ301" s="111"/>
      <c r="BA301" s="111"/>
      <c r="BB301" s="111"/>
      <c r="BC301" s="111"/>
      <c r="BD301" s="111"/>
      <c r="BE301" s="111"/>
      <c r="BF301" s="111"/>
      <c r="BG301" s="111"/>
      <c r="BH301" s="111"/>
      <c r="BI301" s="111"/>
      <c r="BJ301" s="111"/>
      <c r="BK301" s="111"/>
      <c r="BL301" s="111"/>
      <c r="BM301" s="111"/>
      <c r="BN301" s="111"/>
      <c r="BO301" s="111"/>
      <c r="BP301" s="111"/>
      <c r="BQ301" s="111"/>
      <c r="BR301" s="111"/>
      <c r="BS301" s="111"/>
      <c r="BT301" s="111"/>
      <c r="BU301" s="111"/>
      <c r="BV301" s="111"/>
      <c r="BW301" s="111"/>
      <c r="BX301" s="111"/>
      <c r="BY301" s="111"/>
      <c r="BZ301" s="111"/>
      <c r="CA301" s="111"/>
      <c r="CB301" s="111"/>
      <c r="CC301" s="111"/>
      <c r="CD301" s="111"/>
      <c r="CE301" s="111"/>
      <c r="CF301" s="111"/>
      <c r="CG301" s="111"/>
    </row>
    <row r="302" spans="24:85" s="42" customFormat="1" ht="12.75"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1"/>
      <c r="AZ302" s="111"/>
      <c r="BA302" s="111"/>
      <c r="BB302" s="111"/>
      <c r="BC302" s="111"/>
      <c r="BD302" s="111"/>
      <c r="BE302" s="111"/>
      <c r="BF302" s="111"/>
      <c r="BG302" s="111"/>
      <c r="BH302" s="111"/>
      <c r="BI302" s="111"/>
      <c r="BJ302" s="111"/>
      <c r="BK302" s="111"/>
      <c r="BL302" s="111"/>
      <c r="BM302" s="111"/>
      <c r="BN302" s="111"/>
      <c r="BO302" s="111"/>
      <c r="BP302" s="111"/>
      <c r="BQ302" s="111"/>
      <c r="BR302" s="111"/>
      <c r="BS302" s="111"/>
      <c r="BT302" s="111"/>
      <c r="BU302" s="111"/>
      <c r="BV302" s="111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</row>
    <row r="303" spans="24:85" s="42" customFormat="1" ht="12.75"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11"/>
      <c r="BG303" s="111"/>
      <c r="BH303" s="111"/>
      <c r="BI303" s="111"/>
      <c r="BJ303" s="111"/>
      <c r="BK303" s="111"/>
      <c r="BL303" s="111"/>
      <c r="BM303" s="111"/>
      <c r="BN303" s="111"/>
      <c r="BO303" s="111"/>
      <c r="BP303" s="111"/>
      <c r="BQ303" s="111"/>
      <c r="BR303" s="111"/>
      <c r="BS303" s="111"/>
      <c r="BT303" s="111"/>
      <c r="BU303" s="111"/>
      <c r="BV303" s="111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</row>
    <row r="304" spans="24:85" s="42" customFormat="1" ht="12.75"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1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1"/>
      <c r="CF304" s="111"/>
      <c r="CG304" s="111"/>
    </row>
    <row r="305" spans="24:85" s="42" customFormat="1" ht="12.75"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111"/>
      <c r="BG305" s="111"/>
      <c r="BH305" s="111"/>
      <c r="BI305" s="111"/>
      <c r="BJ305" s="111"/>
      <c r="BK305" s="111"/>
      <c r="BL305" s="111"/>
      <c r="BM305" s="111"/>
      <c r="BN305" s="111"/>
      <c r="BO305" s="111"/>
      <c r="BP305" s="111"/>
      <c r="BQ305" s="111"/>
      <c r="BR305" s="111"/>
      <c r="BS305" s="111"/>
      <c r="BT305" s="111"/>
      <c r="BU305" s="111"/>
      <c r="BV305" s="111"/>
      <c r="BW305" s="111"/>
      <c r="BX305" s="111"/>
      <c r="BY305" s="111"/>
      <c r="BZ305" s="111"/>
      <c r="CA305" s="111"/>
      <c r="CB305" s="111"/>
      <c r="CC305" s="111"/>
      <c r="CD305" s="111"/>
      <c r="CE305" s="111"/>
      <c r="CF305" s="111"/>
      <c r="CG305" s="111"/>
    </row>
    <row r="306" spans="24:85" s="42" customFormat="1" ht="12.75"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11"/>
      <c r="BG306" s="111"/>
      <c r="BH306" s="111"/>
      <c r="BI306" s="111"/>
      <c r="BJ306" s="111"/>
      <c r="BK306" s="111"/>
      <c r="BL306" s="111"/>
      <c r="BM306" s="111"/>
      <c r="BN306" s="111"/>
      <c r="BO306" s="111"/>
      <c r="BP306" s="111"/>
      <c r="BQ306" s="111"/>
      <c r="BR306" s="111"/>
      <c r="BS306" s="111"/>
      <c r="BT306" s="111"/>
      <c r="BU306" s="111"/>
      <c r="BV306" s="111"/>
      <c r="BW306" s="111"/>
      <c r="BX306" s="111"/>
      <c r="BY306" s="111"/>
      <c r="BZ306" s="111"/>
      <c r="CA306" s="111"/>
      <c r="CB306" s="111"/>
      <c r="CC306" s="111"/>
      <c r="CD306" s="111"/>
      <c r="CE306" s="111"/>
      <c r="CF306" s="111"/>
      <c r="CG306" s="111"/>
    </row>
    <row r="307" spans="24:85" s="42" customFormat="1" ht="12.75"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  <c r="AZ307" s="111"/>
      <c r="BA307" s="111"/>
      <c r="BB307" s="111"/>
      <c r="BC307" s="111"/>
      <c r="BD307" s="111"/>
      <c r="BE307" s="111"/>
      <c r="BF307" s="111"/>
      <c r="BG307" s="111"/>
      <c r="BH307" s="111"/>
      <c r="BI307" s="111"/>
      <c r="BJ307" s="111"/>
      <c r="BK307" s="111"/>
      <c r="BL307" s="111"/>
      <c r="BM307" s="111"/>
      <c r="BN307" s="111"/>
      <c r="BO307" s="111"/>
      <c r="BP307" s="111"/>
      <c r="BQ307" s="111"/>
      <c r="BR307" s="111"/>
      <c r="BS307" s="111"/>
      <c r="BT307" s="111"/>
      <c r="BU307" s="111"/>
      <c r="BV307" s="111"/>
      <c r="BW307" s="111"/>
      <c r="BX307" s="111"/>
      <c r="BY307" s="111"/>
      <c r="BZ307" s="111"/>
      <c r="CA307" s="111"/>
      <c r="CB307" s="111"/>
      <c r="CC307" s="111"/>
      <c r="CD307" s="111"/>
      <c r="CE307" s="111"/>
      <c r="CF307" s="111"/>
      <c r="CG307" s="111"/>
    </row>
    <row r="308" spans="24:85" s="42" customFormat="1" ht="12.75"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  <c r="AZ308" s="111"/>
      <c r="BA308" s="111"/>
      <c r="BB308" s="111"/>
      <c r="BC308" s="111"/>
      <c r="BD308" s="111"/>
      <c r="BE308" s="111"/>
      <c r="BF308" s="111"/>
      <c r="BG308" s="111"/>
      <c r="BH308" s="111"/>
      <c r="BI308" s="111"/>
      <c r="BJ308" s="111"/>
      <c r="BK308" s="111"/>
      <c r="BL308" s="111"/>
      <c r="BM308" s="111"/>
      <c r="BN308" s="111"/>
      <c r="BO308" s="111"/>
      <c r="BP308" s="111"/>
      <c r="BQ308" s="111"/>
      <c r="BR308" s="111"/>
      <c r="BS308" s="111"/>
      <c r="BT308" s="111"/>
      <c r="BU308" s="111"/>
      <c r="BV308" s="111"/>
      <c r="BW308" s="111"/>
      <c r="BX308" s="111"/>
      <c r="BY308" s="111"/>
      <c r="BZ308" s="111"/>
      <c r="CA308" s="111"/>
      <c r="CB308" s="111"/>
      <c r="CC308" s="111"/>
      <c r="CD308" s="111"/>
      <c r="CE308" s="111"/>
      <c r="CF308" s="111"/>
      <c r="CG308" s="111"/>
    </row>
    <row r="309" spans="24:85" s="42" customFormat="1" ht="12.75"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  <c r="AZ309" s="111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1"/>
      <c r="BQ309" s="111"/>
      <c r="BR309" s="111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111"/>
      <c r="CF309" s="111"/>
      <c r="CG309" s="111"/>
    </row>
    <row r="310" spans="24:85" s="42" customFormat="1" ht="12.75"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  <c r="AZ310" s="111"/>
      <c r="BA310" s="111"/>
      <c r="BB310" s="111"/>
      <c r="BC310" s="111"/>
      <c r="BD310" s="111"/>
      <c r="BE310" s="111"/>
      <c r="BF310" s="111"/>
      <c r="BG310" s="111"/>
      <c r="BH310" s="111"/>
      <c r="BI310" s="111"/>
      <c r="BJ310" s="111"/>
      <c r="BK310" s="111"/>
      <c r="BL310" s="111"/>
      <c r="BM310" s="111"/>
      <c r="BN310" s="111"/>
      <c r="BO310" s="111"/>
      <c r="BP310" s="111"/>
      <c r="BQ310" s="111"/>
      <c r="BR310" s="111"/>
      <c r="BS310" s="111"/>
      <c r="BT310" s="111"/>
      <c r="BU310" s="111"/>
      <c r="BV310" s="111"/>
      <c r="BW310" s="111"/>
      <c r="BX310" s="111"/>
      <c r="BY310" s="111"/>
      <c r="BZ310" s="111"/>
      <c r="CA310" s="111"/>
      <c r="CB310" s="111"/>
      <c r="CC310" s="111"/>
      <c r="CD310" s="111"/>
      <c r="CE310" s="111"/>
      <c r="CF310" s="111"/>
      <c r="CG310" s="111"/>
    </row>
    <row r="311" spans="24:85" s="42" customFormat="1" ht="12.75"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1"/>
      <c r="AZ311" s="111"/>
      <c r="BA311" s="111"/>
      <c r="BB311" s="111"/>
      <c r="BC311" s="111"/>
      <c r="BD311" s="111"/>
      <c r="BE311" s="111"/>
      <c r="BF311" s="111"/>
      <c r="BG311" s="111"/>
      <c r="BH311" s="111"/>
      <c r="BI311" s="111"/>
      <c r="BJ311" s="111"/>
      <c r="BK311" s="111"/>
      <c r="BL311" s="111"/>
      <c r="BM311" s="111"/>
      <c r="BN311" s="111"/>
      <c r="BO311" s="111"/>
      <c r="BP311" s="111"/>
      <c r="BQ311" s="111"/>
      <c r="BR311" s="111"/>
      <c r="BS311" s="111"/>
      <c r="BT311" s="111"/>
      <c r="BU311" s="111"/>
      <c r="BV311" s="111"/>
      <c r="BW311" s="111"/>
      <c r="BX311" s="111"/>
      <c r="BY311" s="111"/>
      <c r="BZ311" s="111"/>
      <c r="CA311" s="111"/>
      <c r="CB311" s="111"/>
      <c r="CC311" s="111"/>
      <c r="CD311" s="111"/>
      <c r="CE311" s="111"/>
      <c r="CF311" s="111"/>
      <c r="CG311" s="111"/>
    </row>
    <row r="312" spans="24:85" s="42" customFormat="1" ht="12.75"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  <c r="AZ312" s="111"/>
      <c r="BA312" s="111"/>
      <c r="BB312" s="111"/>
      <c r="BC312" s="111"/>
      <c r="BD312" s="111"/>
      <c r="BE312" s="111"/>
      <c r="BF312" s="111"/>
      <c r="BG312" s="111"/>
      <c r="BH312" s="111"/>
      <c r="BI312" s="111"/>
      <c r="BJ312" s="111"/>
      <c r="BK312" s="111"/>
      <c r="BL312" s="111"/>
      <c r="BM312" s="111"/>
      <c r="BN312" s="111"/>
      <c r="BO312" s="111"/>
      <c r="BP312" s="111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1"/>
      <c r="CF312" s="111"/>
      <c r="CG312" s="111"/>
    </row>
    <row r="313" spans="24:85" s="42" customFormat="1" ht="12.75"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</row>
    <row r="314" spans="24:85" s="42" customFormat="1" ht="12.75"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111"/>
      <c r="BI314" s="111"/>
      <c r="BJ314" s="111"/>
      <c r="BK314" s="111"/>
      <c r="BL314" s="111"/>
      <c r="BM314" s="111"/>
      <c r="BN314" s="111"/>
      <c r="BO314" s="111"/>
      <c r="BP314" s="111"/>
      <c r="BQ314" s="111"/>
      <c r="BR314" s="111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111"/>
      <c r="CF314" s="111"/>
      <c r="CG314" s="111"/>
    </row>
    <row r="315" spans="24:85" s="42" customFormat="1" ht="12.75"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/>
      <c r="BF315" s="111"/>
      <c r="BG315" s="111"/>
      <c r="BH315" s="111"/>
      <c r="BI315" s="111"/>
      <c r="BJ315" s="111"/>
      <c r="BK315" s="111"/>
      <c r="BL315" s="111"/>
      <c r="BM315" s="111"/>
      <c r="BN315" s="111"/>
      <c r="BO315" s="111"/>
      <c r="BP315" s="111"/>
      <c r="BQ315" s="111"/>
      <c r="BR315" s="111"/>
      <c r="BS315" s="111"/>
      <c r="BT315" s="111"/>
      <c r="BU315" s="111"/>
      <c r="BV315" s="111"/>
      <c r="BW315" s="111"/>
      <c r="BX315" s="111"/>
      <c r="BY315" s="111"/>
      <c r="BZ315" s="111"/>
      <c r="CA315" s="111"/>
      <c r="CB315" s="111"/>
      <c r="CC315" s="111"/>
      <c r="CD315" s="111"/>
      <c r="CE315" s="111"/>
      <c r="CF315" s="111"/>
      <c r="CG315" s="111"/>
    </row>
    <row r="316" spans="24:85" s="42" customFormat="1" ht="12.75"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  <c r="BF316" s="111"/>
      <c r="BG316" s="111"/>
      <c r="BH316" s="111"/>
      <c r="BI316" s="111"/>
      <c r="BJ316" s="111"/>
      <c r="BK316" s="111"/>
      <c r="BL316" s="111"/>
      <c r="BM316" s="111"/>
      <c r="BN316" s="111"/>
      <c r="BO316" s="111"/>
      <c r="BP316" s="111"/>
      <c r="BQ316" s="111"/>
      <c r="BR316" s="111"/>
      <c r="BS316" s="111"/>
      <c r="BT316" s="111"/>
      <c r="BU316" s="111"/>
      <c r="BV316" s="111"/>
      <c r="BW316" s="111"/>
      <c r="BX316" s="111"/>
      <c r="BY316" s="111"/>
      <c r="BZ316" s="111"/>
      <c r="CA316" s="111"/>
      <c r="CB316" s="111"/>
      <c r="CC316" s="111"/>
      <c r="CD316" s="111"/>
      <c r="CE316" s="111"/>
      <c r="CF316" s="111"/>
      <c r="CG316" s="111"/>
    </row>
    <row r="317" spans="24:85" s="42" customFormat="1" ht="12.75"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  <c r="AZ317" s="111"/>
      <c r="BA317" s="111"/>
      <c r="BB317" s="111"/>
      <c r="BC317" s="111"/>
      <c r="BD317" s="111"/>
      <c r="BE317" s="111"/>
      <c r="BF317" s="111"/>
      <c r="BG317" s="111"/>
      <c r="BH317" s="111"/>
      <c r="BI317" s="111"/>
      <c r="BJ317" s="111"/>
      <c r="BK317" s="111"/>
      <c r="BL317" s="111"/>
      <c r="BM317" s="111"/>
      <c r="BN317" s="111"/>
      <c r="BO317" s="111"/>
      <c r="BP317" s="111"/>
      <c r="BQ317" s="111"/>
      <c r="BR317" s="111"/>
      <c r="BS317" s="111"/>
      <c r="BT317" s="111"/>
      <c r="BU317" s="111"/>
      <c r="BV317" s="111"/>
      <c r="BW317" s="111"/>
      <c r="BX317" s="111"/>
      <c r="BY317" s="111"/>
      <c r="BZ317" s="111"/>
      <c r="CA317" s="111"/>
      <c r="CB317" s="111"/>
      <c r="CC317" s="111"/>
      <c r="CD317" s="111"/>
      <c r="CE317" s="111"/>
      <c r="CF317" s="111"/>
      <c r="CG317" s="111"/>
    </row>
    <row r="318" spans="24:85" s="42" customFormat="1" ht="12.75"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  <c r="AZ318" s="111"/>
      <c r="BA318" s="111"/>
      <c r="BB318" s="111"/>
      <c r="BC318" s="111"/>
      <c r="BD318" s="111"/>
      <c r="BE318" s="111"/>
      <c r="BF318" s="111"/>
      <c r="BG318" s="111"/>
      <c r="BH318" s="111"/>
      <c r="BI318" s="111"/>
      <c r="BJ318" s="111"/>
      <c r="BK318" s="111"/>
      <c r="BL318" s="111"/>
      <c r="BM318" s="111"/>
      <c r="BN318" s="111"/>
      <c r="BO318" s="111"/>
      <c r="BP318" s="111"/>
      <c r="BQ318" s="111"/>
      <c r="BR318" s="111"/>
      <c r="BS318" s="111"/>
      <c r="BT318" s="111"/>
      <c r="BU318" s="111"/>
      <c r="BV318" s="111"/>
      <c r="BW318" s="111"/>
      <c r="BX318" s="111"/>
      <c r="BY318" s="111"/>
      <c r="BZ318" s="111"/>
      <c r="CA318" s="111"/>
      <c r="CB318" s="111"/>
      <c r="CC318" s="111"/>
      <c r="CD318" s="111"/>
      <c r="CE318" s="111"/>
      <c r="CF318" s="111"/>
      <c r="CG318" s="111"/>
    </row>
    <row r="319" spans="24:85" s="42" customFormat="1" ht="12.75"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  <c r="AZ319" s="111"/>
      <c r="BA319" s="111"/>
      <c r="BB319" s="111"/>
      <c r="BC319" s="111"/>
      <c r="BD319" s="111"/>
      <c r="BE319" s="111"/>
      <c r="BF319" s="111"/>
      <c r="BG319" s="111"/>
      <c r="BH319" s="111"/>
      <c r="BI319" s="111"/>
      <c r="BJ319" s="111"/>
      <c r="BK319" s="111"/>
      <c r="BL319" s="111"/>
      <c r="BM319" s="111"/>
      <c r="BN319" s="111"/>
      <c r="BO319" s="111"/>
      <c r="BP319" s="111"/>
      <c r="BQ319" s="111"/>
      <c r="BR319" s="111"/>
      <c r="BS319" s="111"/>
      <c r="BT319" s="111"/>
      <c r="BU319" s="111"/>
      <c r="BV319" s="111"/>
      <c r="BW319" s="111"/>
      <c r="BX319" s="111"/>
      <c r="BY319" s="111"/>
      <c r="BZ319" s="111"/>
      <c r="CA319" s="111"/>
      <c r="CB319" s="111"/>
      <c r="CC319" s="111"/>
      <c r="CD319" s="111"/>
      <c r="CE319" s="111"/>
      <c r="CF319" s="111"/>
      <c r="CG319" s="111"/>
    </row>
    <row r="320" spans="24:85" s="42" customFormat="1" ht="12.75"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  <c r="AZ320" s="111"/>
      <c r="BA320" s="111"/>
      <c r="BB320" s="111"/>
      <c r="BC320" s="111"/>
      <c r="BD320" s="111"/>
      <c r="BE320" s="111"/>
      <c r="BF320" s="111"/>
      <c r="BG320" s="111"/>
      <c r="BH320" s="111"/>
      <c r="BI320" s="111"/>
      <c r="BJ320" s="111"/>
      <c r="BK320" s="111"/>
      <c r="BL320" s="111"/>
      <c r="BM320" s="111"/>
      <c r="BN320" s="111"/>
      <c r="BO320" s="111"/>
      <c r="BP320" s="111"/>
      <c r="BQ320" s="111"/>
      <c r="BR320" s="111"/>
      <c r="BS320" s="111"/>
      <c r="BT320" s="111"/>
      <c r="BU320" s="111"/>
      <c r="BV320" s="111"/>
      <c r="BW320" s="111"/>
      <c r="BX320" s="111"/>
      <c r="BY320" s="111"/>
      <c r="BZ320" s="111"/>
      <c r="CA320" s="111"/>
      <c r="CB320" s="111"/>
      <c r="CC320" s="111"/>
      <c r="CD320" s="111"/>
      <c r="CE320" s="111"/>
      <c r="CF320" s="111"/>
      <c r="CG320" s="111"/>
    </row>
    <row r="321" spans="24:85" s="42" customFormat="1" ht="12.75"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  <c r="AZ321" s="111"/>
      <c r="BA321" s="111"/>
      <c r="BB321" s="111"/>
      <c r="BC321" s="111"/>
      <c r="BD321" s="111"/>
      <c r="BE321" s="111"/>
      <c r="BF321" s="111"/>
      <c r="BG321" s="111"/>
      <c r="BH321" s="111"/>
      <c r="BI321" s="111"/>
      <c r="BJ321" s="111"/>
      <c r="BK321" s="111"/>
      <c r="BL321" s="111"/>
      <c r="BM321" s="111"/>
      <c r="BN321" s="111"/>
      <c r="BO321" s="111"/>
      <c r="BP321" s="111"/>
      <c r="BQ321" s="111"/>
      <c r="BR321" s="111"/>
      <c r="BS321" s="111"/>
      <c r="BT321" s="111"/>
      <c r="BU321" s="111"/>
      <c r="BV321" s="111"/>
      <c r="BW321" s="111"/>
      <c r="BX321" s="111"/>
      <c r="BY321" s="111"/>
      <c r="BZ321" s="111"/>
      <c r="CA321" s="111"/>
      <c r="CB321" s="111"/>
      <c r="CC321" s="111"/>
      <c r="CD321" s="111"/>
      <c r="CE321" s="111"/>
      <c r="CF321" s="111"/>
      <c r="CG321" s="111"/>
    </row>
    <row r="322" spans="24:85" s="42" customFormat="1" ht="12.75"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  <c r="AZ322" s="111"/>
      <c r="BA322" s="111"/>
      <c r="BB322" s="111"/>
      <c r="BC322" s="111"/>
      <c r="BD322" s="111"/>
      <c r="BE322" s="111"/>
      <c r="BF322" s="111"/>
      <c r="BG322" s="111"/>
      <c r="BH322" s="111"/>
      <c r="BI322" s="111"/>
      <c r="BJ322" s="111"/>
      <c r="BK322" s="111"/>
      <c r="BL322" s="111"/>
      <c r="BM322" s="111"/>
      <c r="BN322" s="111"/>
      <c r="BO322" s="111"/>
      <c r="BP322" s="111"/>
      <c r="BQ322" s="111"/>
      <c r="BR322" s="111"/>
      <c r="BS322" s="111"/>
      <c r="BT322" s="111"/>
      <c r="BU322" s="111"/>
      <c r="BV322" s="111"/>
      <c r="BW322" s="111"/>
      <c r="BX322" s="111"/>
      <c r="BY322" s="111"/>
      <c r="BZ322" s="111"/>
      <c r="CA322" s="111"/>
      <c r="CB322" s="111"/>
      <c r="CC322" s="111"/>
      <c r="CD322" s="111"/>
      <c r="CE322" s="111"/>
      <c r="CF322" s="111"/>
      <c r="CG322" s="111"/>
    </row>
    <row r="323" spans="24:85" s="42" customFormat="1" ht="12.75"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1"/>
      <c r="BA323" s="111"/>
      <c r="BB323" s="111"/>
      <c r="BC323" s="111"/>
      <c r="BD323" s="111"/>
      <c r="BE323" s="111"/>
      <c r="BF323" s="111"/>
      <c r="BG323" s="111"/>
      <c r="BH323" s="111"/>
      <c r="BI323" s="111"/>
      <c r="BJ323" s="111"/>
      <c r="BK323" s="111"/>
      <c r="BL323" s="111"/>
      <c r="BM323" s="111"/>
      <c r="BN323" s="111"/>
      <c r="BO323" s="111"/>
      <c r="BP323" s="111"/>
      <c r="BQ323" s="111"/>
      <c r="BR323" s="111"/>
      <c r="BS323" s="111"/>
      <c r="BT323" s="111"/>
      <c r="BU323" s="111"/>
      <c r="BV323" s="111"/>
      <c r="BW323" s="111"/>
      <c r="BX323" s="111"/>
      <c r="BY323" s="111"/>
      <c r="BZ323" s="111"/>
      <c r="CA323" s="111"/>
      <c r="CB323" s="111"/>
      <c r="CC323" s="111"/>
      <c r="CD323" s="111"/>
      <c r="CE323" s="111"/>
      <c r="CF323" s="111"/>
      <c r="CG323" s="111"/>
    </row>
    <row r="324" spans="24:85" s="42" customFormat="1" ht="12.75"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  <c r="AZ324" s="111"/>
      <c r="BA324" s="111"/>
      <c r="BB324" s="111"/>
      <c r="BC324" s="111"/>
      <c r="BD324" s="111"/>
      <c r="BE324" s="111"/>
      <c r="BF324" s="111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1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</row>
    <row r="325" spans="24:85" s="42" customFormat="1" ht="12.75"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  <c r="AZ325" s="111"/>
      <c r="BA325" s="111"/>
      <c r="BB325" s="111"/>
      <c r="BC325" s="111"/>
      <c r="BD325" s="111"/>
      <c r="BE325" s="111"/>
      <c r="BF325" s="111"/>
      <c r="BG325" s="111"/>
      <c r="BH325" s="111"/>
      <c r="BI325" s="111"/>
      <c r="BJ325" s="111"/>
      <c r="BK325" s="111"/>
      <c r="BL325" s="111"/>
      <c r="BM325" s="111"/>
      <c r="BN325" s="111"/>
      <c r="BO325" s="111"/>
      <c r="BP325" s="111"/>
      <c r="BQ325" s="111"/>
      <c r="BR325" s="111"/>
      <c r="BS325" s="111"/>
      <c r="BT325" s="111"/>
      <c r="BU325" s="111"/>
      <c r="BV325" s="111"/>
      <c r="BW325" s="111"/>
      <c r="BX325" s="111"/>
      <c r="BY325" s="111"/>
      <c r="BZ325" s="111"/>
      <c r="CA325" s="111"/>
      <c r="CB325" s="111"/>
      <c r="CC325" s="111"/>
      <c r="CD325" s="111"/>
      <c r="CE325" s="111"/>
      <c r="CF325" s="111"/>
      <c r="CG325" s="111"/>
    </row>
    <row r="326" spans="24:85" s="42" customFormat="1" ht="12.75"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1"/>
      <c r="AZ326" s="111"/>
      <c r="BA326" s="111"/>
      <c r="BB326" s="111"/>
      <c r="BC326" s="111"/>
      <c r="BD326" s="111"/>
      <c r="BE326" s="111"/>
      <c r="BF326" s="111"/>
      <c r="BG326" s="111"/>
      <c r="BH326" s="111"/>
      <c r="BI326" s="111"/>
      <c r="BJ326" s="111"/>
      <c r="BK326" s="111"/>
      <c r="BL326" s="111"/>
      <c r="BM326" s="111"/>
      <c r="BN326" s="111"/>
      <c r="BO326" s="111"/>
      <c r="BP326" s="111"/>
      <c r="BQ326" s="111"/>
      <c r="BR326" s="111"/>
      <c r="BS326" s="111"/>
      <c r="BT326" s="111"/>
      <c r="BU326" s="111"/>
      <c r="BV326" s="111"/>
      <c r="BW326" s="111"/>
      <c r="BX326" s="111"/>
      <c r="BY326" s="111"/>
      <c r="BZ326" s="111"/>
      <c r="CA326" s="111"/>
      <c r="CB326" s="111"/>
      <c r="CC326" s="111"/>
      <c r="CD326" s="111"/>
      <c r="CE326" s="111"/>
      <c r="CF326" s="111"/>
      <c r="CG326" s="111"/>
    </row>
    <row r="327" spans="24:85" s="42" customFormat="1" ht="12.75"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1"/>
      <c r="AZ327" s="111"/>
      <c r="BA327" s="111"/>
      <c r="BB327" s="111"/>
      <c r="BC327" s="111"/>
      <c r="BD327" s="111"/>
      <c r="BE327" s="111"/>
      <c r="BF327" s="111"/>
      <c r="BG327" s="111"/>
      <c r="BH327" s="111"/>
      <c r="BI327" s="111"/>
      <c r="BJ327" s="111"/>
      <c r="BK327" s="111"/>
      <c r="BL327" s="111"/>
      <c r="BM327" s="111"/>
      <c r="BN327" s="111"/>
      <c r="BO327" s="111"/>
      <c r="BP327" s="111"/>
      <c r="BQ327" s="111"/>
      <c r="BR327" s="111"/>
      <c r="BS327" s="111"/>
      <c r="BT327" s="111"/>
      <c r="BU327" s="111"/>
      <c r="BV327" s="111"/>
      <c r="BW327" s="111"/>
      <c r="BX327" s="111"/>
      <c r="BY327" s="111"/>
      <c r="BZ327" s="111"/>
      <c r="CA327" s="111"/>
      <c r="CB327" s="111"/>
      <c r="CC327" s="111"/>
      <c r="CD327" s="111"/>
      <c r="CE327" s="111"/>
      <c r="CF327" s="111"/>
      <c r="CG327" s="111"/>
    </row>
    <row r="328" spans="24:85" s="42" customFormat="1" ht="12.75"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1"/>
      <c r="BD328" s="111"/>
      <c r="BE328" s="111"/>
      <c r="BF328" s="111"/>
      <c r="BG328" s="111"/>
      <c r="BH328" s="111"/>
      <c r="BI328" s="111"/>
      <c r="BJ328" s="111"/>
      <c r="BK328" s="111"/>
      <c r="BL328" s="111"/>
      <c r="BM328" s="111"/>
      <c r="BN328" s="111"/>
      <c r="BO328" s="111"/>
      <c r="BP328" s="111"/>
      <c r="BQ328" s="111"/>
      <c r="BR328" s="111"/>
      <c r="BS328" s="111"/>
      <c r="BT328" s="111"/>
      <c r="BU328" s="111"/>
      <c r="BV328" s="111"/>
      <c r="BW328" s="111"/>
      <c r="BX328" s="111"/>
      <c r="BY328" s="111"/>
      <c r="BZ328" s="111"/>
      <c r="CA328" s="111"/>
      <c r="CB328" s="111"/>
      <c r="CC328" s="111"/>
      <c r="CD328" s="111"/>
      <c r="CE328" s="111"/>
      <c r="CF328" s="111"/>
      <c r="CG328" s="111"/>
    </row>
    <row r="329" spans="24:85" s="42" customFormat="1" ht="12.75"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  <c r="AZ329" s="111"/>
      <c r="BA329" s="111"/>
      <c r="BB329" s="111"/>
      <c r="BC329" s="111"/>
      <c r="BD329" s="111"/>
      <c r="BE329" s="111"/>
      <c r="BF329" s="111"/>
      <c r="BG329" s="111"/>
      <c r="BH329" s="111"/>
      <c r="BI329" s="111"/>
      <c r="BJ329" s="111"/>
      <c r="BK329" s="111"/>
      <c r="BL329" s="111"/>
      <c r="BM329" s="111"/>
      <c r="BN329" s="111"/>
      <c r="BO329" s="111"/>
      <c r="BP329" s="111"/>
      <c r="BQ329" s="111"/>
      <c r="BR329" s="111"/>
      <c r="BS329" s="111"/>
      <c r="BT329" s="111"/>
      <c r="BU329" s="111"/>
      <c r="BV329" s="111"/>
      <c r="BW329" s="111"/>
      <c r="BX329" s="111"/>
      <c r="BY329" s="111"/>
      <c r="BZ329" s="111"/>
      <c r="CA329" s="111"/>
      <c r="CB329" s="111"/>
      <c r="CC329" s="111"/>
      <c r="CD329" s="111"/>
      <c r="CE329" s="111"/>
      <c r="CF329" s="111"/>
      <c r="CG329" s="111"/>
    </row>
    <row r="330" spans="24:85" s="42" customFormat="1" ht="12.75"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  <c r="AZ330" s="111"/>
      <c r="BA330" s="111"/>
      <c r="BB330" s="111"/>
      <c r="BC330" s="111"/>
      <c r="BD330" s="111"/>
      <c r="BE330" s="111"/>
      <c r="BF330" s="111"/>
      <c r="BG330" s="111"/>
      <c r="BH330" s="111"/>
      <c r="BI330" s="111"/>
      <c r="BJ330" s="111"/>
      <c r="BK330" s="111"/>
      <c r="BL330" s="111"/>
      <c r="BM330" s="111"/>
      <c r="BN330" s="111"/>
      <c r="BO330" s="111"/>
      <c r="BP330" s="111"/>
      <c r="BQ330" s="111"/>
      <c r="BR330" s="111"/>
      <c r="BS330" s="111"/>
      <c r="BT330" s="111"/>
      <c r="BU330" s="111"/>
      <c r="BV330" s="111"/>
      <c r="BW330" s="111"/>
      <c r="BX330" s="111"/>
      <c r="BY330" s="111"/>
      <c r="BZ330" s="111"/>
      <c r="CA330" s="111"/>
      <c r="CB330" s="111"/>
      <c r="CC330" s="111"/>
      <c r="CD330" s="111"/>
      <c r="CE330" s="111"/>
      <c r="CF330" s="111"/>
      <c r="CG330" s="111"/>
    </row>
    <row r="331" spans="24:85" s="42" customFormat="1" ht="12.75"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1"/>
      <c r="BA331" s="111"/>
      <c r="BB331" s="111"/>
      <c r="BC331" s="111"/>
      <c r="BD331" s="111"/>
      <c r="BE331" s="111"/>
      <c r="BF331" s="111"/>
      <c r="BG331" s="111"/>
      <c r="BH331" s="111"/>
      <c r="BI331" s="111"/>
      <c r="BJ331" s="111"/>
      <c r="BK331" s="111"/>
      <c r="BL331" s="111"/>
      <c r="BM331" s="111"/>
      <c r="BN331" s="111"/>
      <c r="BO331" s="111"/>
      <c r="BP331" s="111"/>
      <c r="BQ331" s="111"/>
      <c r="BR331" s="111"/>
      <c r="BS331" s="111"/>
      <c r="BT331" s="111"/>
      <c r="BU331" s="111"/>
      <c r="BV331" s="111"/>
      <c r="BW331" s="111"/>
      <c r="BX331" s="111"/>
      <c r="BY331" s="111"/>
      <c r="BZ331" s="111"/>
      <c r="CA331" s="111"/>
      <c r="CB331" s="111"/>
      <c r="CC331" s="111"/>
      <c r="CD331" s="111"/>
      <c r="CE331" s="111"/>
      <c r="CF331" s="111"/>
      <c r="CG331" s="111"/>
    </row>
    <row r="332" spans="24:85" s="42" customFormat="1" ht="12.75"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  <c r="AZ332" s="111"/>
      <c r="BA332" s="111"/>
      <c r="BB332" s="111"/>
      <c r="BC332" s="111"/>
      <c r="BD332" s="111"/>
      <c r="BE332" s="111"/>
      <c r="BF332" s="111"/>
      <c r="BG332" s="111"/>
      <c r="BH332" s="111"/>
      <c r="BI332" s="111"/>
      <c r="BJ332" s="111"/>
      <c r="BK332" s="111"/>
      <c r="BL332" s="111"/>
      <c r="BM332" s="111"/>
      <c r="BN332" s="111"/>
      <c r="BO332" s="111"/>
      <c r="BP332" s="111"/>
      <c r="BQ332" s="111"/>
      <c r="BR332" s="111"/>
      <c r="BS332" s="111"/>
      <c r="BT332" s="111"/>
      <c r="BU332" s="111"/>
      <c r="BV332" s="111"/>
      <c r="BW332" s="111"/>
      <c r="BX332" s="111"/>
      <c r="BY332" s="111"/>
      <c r="BZ332" s="111"/>
      <c r="CA332" s="111"/>
      <c r="CB332" s="111"/>
      <c r="CC332" s="111"/>
      <c r="CD332" s="111"/>
      <c r="CE332" s="111"/>
      <c r="CF332" s="111"/>
      <c r="CG332" s="111"/>
    </row>
    <row r="333" spans="24:85" s="42" customFormat="1" ht="12.75"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  <c r="AZ333" s="111"/>
      <c r="BA333" s="111"/>
      <c r="BB333" s="111"/>
      <c r="BC333" s="111"/>
      <c r="BD333" s="111"/>
      <c r="BE333" s="111"/>
      <c r="BF333" s="111"/>
      <c r="BG333" s="111"/>
      <c r="BH333" s="111"/>
      <c r="BI333" s="111"/>
      <c r="BJ333" s="111"/>
      <c r="BK333" s="111"/>
      <c r="BL333" s="111"/>
      <c r="BM333" s="111"/>
      <c r="BN333" s="111"/>
      <c r="BO333" s="111"/>
      <c r="BP333" s="111"/>
      <c r="BQ333" s="111"/>
      <c r="BR333" s="111"/>
      <c r="BS333" s="111"/>
      <c r="BT333" s="111"/>
      <c r="BU333" s="111"/>
      <c r="BV333" s="111"/>
      <c r="BW333" s="111"/>
      <c r="BX333" s="111"/>
      <c r="BY333" s="111"/>
      <c r="BZ333" s="111"/>
      <c r="CA333" s="111"/>
      <c r="CB333" s="111"/>
      <c r="CC333" s="111"/>
      <c r="CD333" s="111"/>
      <c r="CE333" s="111"/>
      <c r="CF333" s="111"/>
      <c r="CG333" s="111"/>
    </row>
    <row r="334" spans="24:85" s="42" customFormat="1" ht="12.75"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1"/>
      <c r="AZ334" s="111"/>
      <c r="BA334" s="111"/>
      <c r="BB334" s="111"/>
      <c r="BC334" s="111"/>
      <c r="BD334" s="111"/>
      <c r="BE334" s="111"/>
      <c r="BF334" s="111"/>
      <c r="BG334" s="111"/>
      <c r="BH334" s="111"/>
      <c r="BI334" s="111"/>
      <c r="BJ334" s="111"/>
      <c r="BK334" s="111"/>
      <c r="BL334" s="111"/>
      <c r="BM334" s="111"/>
      <c r="BN334" s="111"/>
      <c r="BO334" s="111"/>
      <c r="BP334" s="111"/>
      <c r="BQ334" s="111"/>
      <c r="BR334" s="111"/>
      <c r="BS334" s="111"/>
      <c r="BT334" s="111"/>
      <c r="BU334" s="111"/>
      <c r="BV334" s="111"/>
      <c r="BW334" s="111"/>
      <c r="BX334" s="111"/>
      <c r="BY334" s="111"/>
      <c r="BZ334" s="111"/>
      <c r="CA334" s="111"/>
      <c r="CB334" s="111"/>
      <c r="CC334" s="111"/>
      <c r="CD334" s="111"/>
      <c r="CE334" s="111"/>
      <c r="CF334" s="111"/>
      <c r="CG334" s="111"/>
    </row>
    <row r="335" spans="24:85" s="42" customFormat="1" ht="12.75"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  <c r="AZ335" s="111"/>
      <c r="BA335" s="111"/>
      <c r="BB335" s="111"/>
      <c r="BC335" s="111"/>
      <c r="BD335" s="111"/>
      <c r="BE335" s="111"/>
      <c r="BF335" s="111"/>
      <c r="BG335" s="111"/>
      <c r="BH335" s="111"/>
      <c r="BI335" s="111"/>
      <c r="BJ335" s="111"/>
      <c r="BK335" s="111"/>
      <c r="BL335" s="111"/>
      <c r="BM335" s="111"/>
      <c r="BN335" s="111"/>
      <c r="BO335" s="111"/>
      <c r="BP335" s="111"/>
      <c r="BQ335" s="111"/>
      <c r="BR335" s="111"/>
      <c r="BS335" s="111"/>
      <c r="BT335" s="111"/>
      <c r="BU335" s="111"/>
      <c r="BV335" s="111"/>
      <c r="BW335" s="111"/>
      <c r="BX335" s="111"/>
      <c r="BY335" s="111"/>
      <c r="BZ335" s="111"/>
      <c r="CA335" s="111"/>
      <c r="CB335" s="111"/>
      <c r="CC335" s="111"/>
      <c r="CD335" s="111"/>
      <c r="CE335" s="111"/>
      <c r="CF335" s="111"/>
      <c r="CG335" s="111"/>
    </row>
    <row r="336" spans="24:85" s="42" customFormat="1" ht="12.75"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1"/>
      <c r="AZ336" s="111"/>
      <c r="BA336" s="111"/>
      <c r="BB336" s="111"/>
      <c r="BC336" s="111"/>
      <c r="BD336" s="111"/>
      <c r="BE336" s="111"/>
      <c r="BF336" s="111"/>
      <c r="BG336" s="111"/>
      <c r="BH336" s="111"/>
      <c r="BI336" s="111"/>
      <c r="BJ336" s="111"/>
      <c r="BK336" s="111"/>
      <c r="BL336" s="111"/>
      <c r="BM336" s="111"/>
      <c r="BN336" s="111"/>
      <c r="BO336" s="111"/>
      <c r="BP336" s="111"/>
      <c r="BQ336" s="111"/>
      <c r="BR336" s="111"/>
      <c r="BS336" s="111"/>
      <c r="BT336" s="111"/>
      <c r="BU336" s="111"/>
      <c r="BV336" s="111"/>
      <c r="BW336" s="111"/>
      <c r="BX336" s="111"/>
      <c r="BY336" s="111"/>
      <c r="BZ336" s="111"/>
      <c r="CA336" s="111"/>
      <c r="CB336" s="111"/>
      <c r="CC336" s="111"/>
      <c r="CD336" s="111"/>
      <c r="CE336" s="111"/>
      <c r="CF336" s="111"/>
      <c r="CG336" s="111"/>
    </row>
    <row r="337" spans="24:85" s="42" customFormat="1" ht="12.75"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1"/>
      <c r="AZ337" s="111"/>
      <c r="BA337" s="111"/>
      <c r="BB337" s="111"/>
      <c r="BC337" s="111"/>
      <c r="BD337" s="111"/>
      <c r="BE337" s="111"/>
      <c r="BF337" s="111"/>
      <c r="BG337" s="111"/>
      <c r="BH337" s="111"/>
      <c r="BI337" s="111"/>
      <c r="BJ337" s="111"/>
      <c r="BK337" s="111"/>
      <c r="BL337" s="111"/>
      <c r="BM337" s="111"/>
      <c r="BN337" s="111"/>
      <c r="BO337" s="111"/>
      <c r="BP337" s="111"/>
      <c r="BQ337" s="111"/>
      <c r="BR337" s="111"/>
      <c r="BS337" s="111"/>
      <c r="BT337" s="111"/>
      <c r="BU337" s="111"/>
      <c r="BV337" s="111"/>
      <c r="BW337" s="111"/>
      <c r="BX337" s="111"/>
      <c r="BY337" s="111"/>
      <c r="BZ337" s="111"/>
      <c r="CA337" s="111"/>
      <c r="CB337" s="111"/>
      <c r="CC337" s="111"/>
      <c r="CD337" s="111"/>
      <c r="CE337" s="111"/>
      <c r="CF337" s="111"/>
      <c r="CG337" s="111"/>
    </row>
    <row r="338" spans="24:85" s="42" customFormat="1" ht="12.75"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1"/>
      <c r="AZ338" s="111"/>
      <c r="BA338" s="111"/>
      <c r="BB338" s="111"/>
      <c r="BC338" s="111"/>
      <c r="BD338" s="111"/>
      <c r="BE338" s="111"/>
      <c r="BF338" s="111"/>
      <c r="BG338" s="111"/>
      <c r="BH338" s="111"/>
      <c r="BI338" s="111"/>
      <c r="BJ338" s="111"/>
      <c r="BK338" s="111"/>
      <c r="BL338" s="111"/>
      <c r="BM338" s="111"/>
      <c r="BN338" s="111"/>
      <c r="BO338" s="111"/>
      <c r="BP338" s="111"/>
      <c r="BQ338" s="111"/>
      <c r="BR338" s="111"/>
      <c r="BS338" s="111"/>
      <c r="BT338" s="111"/>
      <c r="BU338" s="111"/>
      <c r="BV338" s="111"/>
      <c r="BW338" s="111"/>
      <c r="BX338" s="111"/>
      <c r="BY338" s="111"/>
      <c r="BZ338" s="111"/>
      <c r="CA338" s="111"/>
      <c r="CB338" s="111"/>
      <c r="CC338" s="111"/>
      <c r="CD338" s="111"/>
      <c r="CE338" s="111"/>
      <c r="CF338" s="111"/>
      <c r="CG338" s="111"/>
    </row>
    <row r="339" spans="24:85" s="42" customFormat="1" ht="12.75"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  <c r="AZ339" s="111"/>
      <c r="BA339" s="111"/>
      <c r="BB339" s="111"/>
      <c r="BC339" s="111"/>
      <c r="BD339" s="111"/>
      <c r="BE339" s="111"/>
      <c r="BF339" s="111"/>
      <c r="BG339" s="111"/>
      <c r="BH339" s="111"/>
      <c r="BI339" s="111"/>
      <c r="BJ339" s="111"/>
      <c r="BK339" s="111"/>
      <c r="BL339" s="111"/>
      <c r="BM339" s="111"/>
      <c r="BN339" s="111"/>
      <c r="BO339" s="111"/>
      <c r="BP339" s="111"/>
      <c r="BQ339" s="111"/>
      <c r="BR339" s="111"/>
      <c r="BS339" s="111"/>
      <c r="BT339" s="111"/>
      <c r="BU339" s="111"/>
      <c r="BV339" s="111"/>
      <c r="BW339" s="111"/>
      <c r="BX339" s="111"/>
      <c r="BY339" s="111"/>
      <c r="BZ339" s="111"/>
      <c r="CA339" s="111"/>
      <c r="CB339" s="111"/>
      <c r="CC339" s="111"/>
      <c r="CD339" s="111"/>
      <c r="CE339" s="111"/>
      <c r="CF339" s="111"/>
      <c r="CG339" s="111"/>
    </row>
  </sheetData>
  <sheetProtection/>
  <mergeCells count="5">
    <mergeCell ref="A1:Y1"/>
    <mergeCell ref="A2:Y2"/>
    <mergeCell ref="A3:Y3"/>
    <mergeCell ref="A5:Y5"/>
    <mergeCell ref="A6:Y6"/>
  </mergeCells>
  <printOptions/>
  <pageMargins left="0.75" right="0.5" top="0.31" bottom="0.5" header="0.17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xSplit="9" topLeftCell="J1" activePane="topRight" state="frozen"/>
      <selection pane="topLeft" activeCell="I46" sqref="I46"/>
      <selection pane="topRight" activeCell="H19" sqref="H19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35" t="s">
        <v>152</v>
      </c>
      <c r="B1" s="135"/>
      <c r="C1" s="135"/>
      <c r="D1" s="135"/>
      <c r="E1" s="135"/>
      <c r="F1" s="135"/>
      <c r="G1" s="135"/>
      <c r="H1" s="135"/>
      <c r="I1" s="135"/>
    </row>
    <row r="2" spans="1:9" ht="12.75">
      <c r="A2" s="4"/>
      <c r="B2" s="136" t="s">
        <v>18</v>
      </c>
      <c r="C2" s="136"/>
      <c r="D2" s="136"/>
      <c r="E2" s="136"/>
      <c r="F2" s="136"/>
      <c r="G2" s="136"/>
      <c r="H2" s="136"/>
      <c r="I2" s="136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37" t="s">
        <v>87</v>
      </c>
      <c r="B4" s="137"/>
      <c r="C4" s="137"/>
      <c r="D4" s="137"/>
      <c r="E4" s="137"/>
      <c r="F4" s="137"/>
      <c r="G4" s="137"/>
      <c r="H4" s="137"/>
      <c r="I4" s="137"/>
    </row>
    <row r="5" spans="1:9" s="2" customFormat="1" ht="12.75">
      <c r="A5" s="138" t="s">
        <v>149</v>
      </c>
      <c r="B5" s="138"/>
      <c r="C5" s="138"/>
      <c r="D5" s="138"/>
      <c r="E5" s="138"/>
      <c r="F5" s="138"/>
      <c r="G5" s="138"/>
      <c r="H5" s="138"/>
      <c r="I5" s="138"/>
    </row>
    <row r="6" spans="1:9" s="2" customFormat="1" ht="12.75">
      <c r="A6" s="24"/>
      <c r="B6" s="24"/>
      <c r="C6" s="24"/>
      <c r="D6" s="24"/>
      <c r="E6" s="24"/>
      <c r="F6" s="24"/>
      <c r="G6" s="24"/>
      <c r="H6" s="24"/>
      <c r="I6" s="24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74" t="s">
        <v>195</v>
      </c>
      <c r="C8"/>
      <c r="D8"/>
      <c r="E8"/>
      <c r="F8"/>
      <c r="G8"/>
      <c r="H8"/>
      <c r="I8"/>
    </row>
    <row r="9" spans="1:9" s="2" customFormat="1" ht="15">
      <c r="A9"/>
      <c r="B9" s="26"/>
      <c r="C9"/>
      <c r="D9"/>
      <c r="E9"/>
      <c r="F9"/>
      <c r="G9"/>
      <c r="H9"/>
      <c r="I9"/>
    </row>
    <row r="10" spans="1:9" s="2" customFormat="1" ht="15">
      <c r="A10"/>
      <c r="B10" s="26"/>
      <c r="C10"/>
      <c r="D10"/>
      <c r="E10" s="3" t="s">
        <v>120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34" t="s">
        <v>121</v>
      </c>
      <c r="G11" s="134"/>
      <c r="H11" t="s">
        <v>119</v>
      </c>
      <c r="I11"/>
    </row>
    <row r="12" spans="5:9" s="2" customFormat="1" ht="12.75">
      <c r="E12" s="1" t="s">
        <v>88</v>
      </c>
      <c r="F12" s="1" t="s">
        <v>90</v>
      </c>
      <c r="G12" s="1" t="s">
        <v>94</v>
      </c>
      <c r="H12" s="1" t="s">
        <v>92</v>
      </c>
      <c r="I12" s="1"/>
    </row>
    <row r="13" spans="5:9" s="2" customFormat="1" ht="12.75">
      <c r="E13" s="1" t="s">
        <v>89</v>
      </c>
      <c r="F13" s="1" t="s">
        <v>91</v>
      </c>
      <c r="G13" s="1" t="s">
        <v>95</v>
      </c>
      <c r="H13" s="1" t="s">
        <v>93</v>
      </c>
      <c r="I13" s="1" t="s">
        <v>96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11</v>
      </c>
      <c r="F15" s="13" t="s">
        <v>11</v>
      </c>
      <c r="G15" s="13" t="s">
        <v>11</v>
      </c>
      <c r="H15" s="13" t="s">
        <v>11</v>
      </c>
      <c r="I15" s="13" t="s">
        <v>11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28" customFormat="1" ht="12.75">
      <c r="A17" s="27"/>
      <c r="B17" s="28" t="s">
        <v>161</v>
      </c>
      <c r="D17" s="27"/>
      <c r="E17" s="14">
        <v>9798</v>
      </c>
      <c r="F17" s="14">
        <v>7398</v>
      </c>
      <c r="G17" s="105">
        <v>0</v>
      </c>
      <c r="H17" s="14">
        <v>791</v>
      </c>
      <c r="I17" s="14">
        <f>SUM(E17:H17)</f>
        <v>17987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s="82" t="s">
        <v>150</v>
      </c>
      <c r="C19"/>
      <c r="D19"/>
      <c r="E19" s="105">
        <v>0</v>
      </c>
      <c r="F19" s="105">
        <v>0</v>
      </c>
      <c r="G19" s="105">
        <v>0</v>
      </c>
      <c r="H19" s="78">
        <f>-3807-554</f>
        <v>-4361</v>
      </c>
      <c r="I19" s="78">
        <f>SUM(E19:H19)</f>
        <v>-4361</v>
      </c>
    </row>
    <row r="20" spans="1:9" s="2" customFormat="1" ht="12.75">
      <c r="A20"/>
      <c r="B20" s="82"/>
      <c r="C20"/>
      <c r="D20"/>
      <c r="E20" s="9"/>
      <c r="F20" s="9"/>
      <c r="G20" s="9"/>
      <c r="H20" s="78"/>
      <c r="I20" s="78"/>
    </row>
    <row r="21" spans="1:9" s="2" customFormat="1" ht="12.75">
      <c r="A21"/>
      <c r="B21" s="82" t="s">
        <v>183</v>
      </c>
      <c r="C21"/>
      <c r="D21"/>
      <c r="E21" s="9">
        <v>980</v>
      </c>
      <c r="F21" s="9">
        <f>92+789</f>
        <v>881</v>
      </c>
      <c r="G21" s="105">
        <v>0</v>
      </c>
      <c r="H21" s="105">
        <v>0</v>
      </c>
      <c r="I21" s="78">
        <f>SUM(E21:H21)</f>
        <v>1861</v>
      </c>
    </row>
    <row r="22" spans="1:9" s="2" customFormat="1" ht="12.75">
      <c r="A22"/>
      <c r="B22"/>
      <c r="C22"/>
      <c r="D22"/>
      <c r="E22" s="9"/>
      <c r="F22" s="9"/>
      <c r="G22" s="105"/>
      <c r="H22" s="105"/>
      <c r="I22" s="14"/>
    </row>
    <row r="23" spans="1:9" s="2" customFormat="1" ht="12.75" hidden="1">
      <c r="A23"/>
      <c r="B23" t="s">
        <v>98</v>
      </c>
      <c r="C23"/>
      <c r="D23"/>
      <c r="E23" s="9">
        <v>0</v>
      </c>
      <c r="F23" s="9">
        <v>0</v>
      </c>
      <c r="G23" s="105">
        <v>0</v>
      </c>
      <c r="H23" s="105">
        <v>0</v>
      </c>
      <c r="I23" s="14">
        <f>SUM(E23:H23)</f>
        <v>0</v>
      </c>
    </row>
    <row r="24" spans="1:9" s="2" customFormat="1" ht="12.75" hidden="1">
      <c r="A24"/>
      <c r="B24" t="s">
        <v>99</v>
      </c>
      <c r="C24"/>
      <c r="D24"/>
      <c r="E24" s="9"/>
      <c r="F24" s="9"/>
      <c r="G24" s="105">
        <v>0</v>
      </c>
      <c r="H24" s="105">
        <v>0</v>
      </c>
      <c r="I24" s="9"/>
    </row>
    <row r="25" spans="1:9" s="2" customFormat="1" ht="12.75" hidden="1">
      <c r="A25"/>
      <c r="B25"/>
      <c r="C25"/>
      <c r="D25"/>
      <c r="E25" s="9"/>
      <c r="F25" s="9"/>
      <c r="G25" s="105">
        <v>0</v>
      </c>
      <c r="H25" s="105">
        <v>0</v>
      </c>
      <c r="I25" s="9"/>
    </row>
    <row r="26" spans="1:9" s="2" customFormat="1" ht="12.75" hidden="1">
      <c r="A26"/>
      <c r="B26" t="s">
        <v>97</v>
      </c>
      <c r="C26"/>
      <c r="D26"/>
      <c r="E26" s="9">
        <v>0</v>
      </c>
      <c r="F26" s="14">
        <v>0</v>
      </c>
      <c r="G26" s="105">
        <v>0</v>
      </c>
      <c r="H26" s="105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105">
        <v>0</v>
      </c>
      <c r="H27" s="105">
        <v>0</v>
      </c>
      <c r="I27" s="9"/>
    </row>
    <row r="28" spans="1:9" s="2" customFormat="1" ht="12.75" hidden="1">
      <c r="A28"/>
      <c r="B28" t="s">
        <v>100</v>
      </c>
      <c r="C28"/>
      <c r="D28"/>
      <c r="E28" s="9">
        <v>0</v>
      </c>
      <c r="F28" s="9">
        <v>0</v>
      </c>
      <c r="G28" s="105">
        <v>0</v>
      </c>
      <c r="H28" s="105">
        <v>0</v>
      </c>
      <c r="I28" s="9">
        <f>SUM(E28:H28)</f>
        <v>0</v>
      </c>
    </row>
    <row r="29" spans="1:9" s="2" customFormat="1" ht="12.75" hidden="1">
      <c r="A29"/>
      <c r="B29"/>
      <c r="C29"/>
      <c r="D29"/>
      <c r="E29" s="9"/>
      <c r="F29" s="9"/>
      <c r="G29" s="105">
        <v>0</v>
      </c>
      <c r="H29" s="105">
        <v>0</v>
      </c>
      <c r="I29" s="9"/>
    </row>
    <row r="30" spans="1:9" s="2" customFormat="1" ht="12.75">
      <c r="A30"/>
      <c r="B30" t="s">
        <v>184</v>
      </c>
      <c r="C30"/>
      <c r="D30"/>
      <c r="E30" s="9">
        <v>0</v>
      </c>
      <c r="F30" s="106">
        <v>-92</v>
      </c>
      <c r="G30" s="107">
        <v>0</v>
      </c>
      <c r="H30" s="107">
        <v>0</v>
      </c>
      <c r="I30" s="106">
        <f>SUM(E30:H30)</f>
        <v>-92</v>
      </c>
    </row>
    <row r="31" spans="1:9" s="2" customFormat="1" ht="12.75">
      <c r="A31"/>
      <c r="B31"/>
      <c r="C31"/>
      <c r="D31"/>
      <c r="E31" s="9"/>
      <c r="F31" s="9"/>
      <c r="G31" s="9"/>
      <c r="H31" s="9"/>
      <c r="I31" s="9"/>
    </row>
    <row r="32" spans="1:9" s="2" customFormat="1" ht="12.75">
      <c r="A32"/>
      <c r="B32"/>
      <c r="C32"/>
      <c r="D32"/>
      <c r="E32" s="10"/>
      <c r="F32" s="10"/>
      <c r="G32" s="10"/>
      <c r="H32" s="10"/>
      <c r="I32" s="10"/>
    </row>
    <row r="33" spans="1:9" s="2" customFormat="1" ht="12.75">
      <c r="A33"/>
      <c r="B33" s="96" t="s">
        <v>198</v>
      </c>
      <c r="C33"/>
      <c r="D33"/>
      <c r="E33" s="11">
        <f>SUM(E17:E31)</f>
        <v>10778</v>
      </c>
      <c r="F33" s="11">
        <f>SUM(F17:F31)</f>
        <v>8187</v>
      </c>
      <c r="G33" s="11">
        <f>SUM(G17:G31)</f>
        <v>0</v>
      </c>
      <c r="H33" s="93">
        <f>SUM(H17:H31)</f>
        <v>-3570</v>
      </c>
      <c r="I33" s="21">
        <f>SUM(I17:I31)</f>
        <v>15395</v>
      </c>
    </row>
    <row r="34" spans="1:9" s="2" customFormat="1" ht="13.5" thickBot="1">
      <c r="A34"/>
      <c r="B34"/>
      <c r="C34"/>
      <c r="D34"/>
      <c r="E34" s="12"/>
      <c r="F34" s="12"/>
      <c r="G34" s="12"/>
      <c r="H34" s="12"/>
      <c r="I34" s="12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1:9" s="2" customFormat="1" ht="12.75">
      <c r="A38" s="1"/>
      <c r="B38" s="1"/>
      <c r="C38" s="1"/>
      <c r="D38" s="1"/>
      <c r="E38" s="1"/>
      <c r="F38" s="1"/>
      <c r="G38" s="1"/>
      <c r="H38" s="1"/>
      <c r="I38" s="1"/>
    </row>
    <row r="39" spans="2:8" ht="15">
      <c r="B39" s="74" t="s">
        <v>196</v>
      </c>
      <c r="G39" s="27"/>
      <c r="H39" s="27"/>
    </row>
    <row r="40" ht="15">
      <c r="B40" s="26"/>
    </row>
    <row r="41" spans="2:9" ht="15">
      <c r="B41" s="26"/>
      <c r="E41" s="3" t="s">
        <v>120</v>
      </c>
      <c r="F41" s="3"/>
      <c r="G41" s="3"/>
      <c r="H41" s="3"/>
      <c r="I41" s="3"/>
    </row>
    <row r="42" spans="2:8" ht="15">
      <c r="B42" s="25"/>
      <c r="F42" s="134" t="s">
        <v>121</v>
      </c>
      <c r="G42" s="134"/>
      <c r="H42" t="s">
        <v>119</v>
      </c>
    </row>
    <row r="43" spans="5:9" s="2" customFormat="1" ht="12.75">
      <c r="E43" s="1" t="s">
        <v>88</v>
      </c>
      <c r="F43" s="1" t="s">
        <v>90</v>
      </c>
      <c r="G43" s="1" t="s">
        <v>94</v>
      </c>
      <c r="H43" s="1" t="s">
        <v>92</v>
      </c>
      <c r="I43" s="1"/>
    </row>
    <row r="44" spans="5:9" s="2" customFormat="1" ht="12.75">
      <c r="E44" s="1" t="s">
        <v>89</v>
      </c>
      <c r="F44" s="1" t="s">
        <v>91</v>
      </c>
      <c r="G44" s="1" t="s">
        <v>95</v>
      </c>
      <c r="H44" s="1" t="s">
        <v>93</v>
      </c>
      <c r="I44" s="1" t="s">
        <v>96</v>
      </c>
    </row>
    <row r="45" spans="5:9" s="2" customFormat="1" ht="12.75">
      <c r="E45" s="1"/>
      <c r="F45" s="1"/>
      <c r="G45" s="1"/>
      <c r="H45" s="1"/>
      <c r="I45" s="1"/>
    </row>
    <row r="46" spans="5:9" ht="12.75">
      <c r="E46" s="13" t="s">
        <v>11</v>
      </c>
      <c r="F46" s="13" t="s">
        <v>11</v>
      </c>
      <c r="G46" s="13" t="s">
        <v>11</v>
      </c>
      <c r="H46" s="13" t="s">
        <v>11</v>
      </c>
      <c r="I46" s="13" t="s">
        <v>11</v>
      </c>
    </row>
    <row r="48" spans="2:9" s="27" customFormat="1" ht="12.75">
      <c r="B48" s="27" t="s">
        <v>148</v>
      </c>
      <c r="E48" s="14">
        <v>9798</v>
      </c>
      <c r="F48" s="14">
        <v>7398</v>
      </c>
      <c r="G48" s="14">
        <v>0</v>
      </c>
      <c r="H48" s="14">
        <v>4684</v>
      </c>
      <c r="I48" s="14">
        <f>SUM(E48:H48)</f>
        <v>21880</v>
      </c>
    </row>
    <row r="49" spans="5:9" ht="12.75">
      <c r="E49" s="9"/>
      <c r="F49" s="9"/>
      <c r="G49" s="9"/>
      <c r="H49" s="9"/>
      <c r="I49" s="14"/>
    </row>
    <row r="50" spans="2:9" ht="12.75">
      <c r="B50" t="s">
        <v>163</v>
      </c>
      <c r="E50" s="9">
        <v>0</v>
      </c>
      <c r="F50" s="9">
        <v>0</v>
      </c>
      <c r="G50" s="9">
        <v>0</v>
      </c>
      <c r="H50" s="78">
        <v>-3893</v>
      </c>
      <c r="I50" s="78">
        <f>SUM(E50:H50)</f>
        <v>-3893</v>
      </c>
    </row>
    <row r="51" spans="5:9" ht="12.75">
      <c r="E51" s="9"/>
      <c r="F51" s="9"/>
      <c r="G51" s="9"/>
      <c r="H51" s="9"/>
      <c r="I51" s="14"/>
    </row>
    <row r="52" spans="2:9" ht="12.75" hidden="1">
      <c r="B52" t="s">
        <v>98</v>
      </c>
      <c r="E52" s="9">
        <v>0</v>
      </c>
      <c r="F52" s="9">
        <v>0</v>
      </c>
      <c r="G52" s="9">
        <v>0</v>
      </c>
      <c r="H52" s="9">
        <v>0</v>
      </c>
      <c r="I52" s="14">
        <f>SUM(E52:H52)</f>
        <v>0</v>
      </c>
    </row>
    <row r="53" spans="2:9" ht="12.75" hidden="1">
      <c r="B53" t="s">
        <v>99</v>
      </c>
      <c r="E53" s="9"/>
      <c r="F53" s="9"/>
      <c r="G53" s="9"/>
      <c r="H53" s="9"/>
      <c r="I53" s="9"/>
    </row>
    <row r="54" spans="5:9" ht="12.75" hidden="1">
      <c r="E54" s="9"/>
      <c r="F54" s="9"/>
      <c r="G54" s="9"/>
      <c r="H54" s="9"/>
      <c r="I54" s="9"/>
    </row>
    <row r="55" spans="2:10" ht="12.75" hidden="1">
      <c r="B55" t="s">
        <v>97</v>
      </c>
      <c r="E55" s="9">
        <v>0</v>
      </c>
      <c r="F55" s="78">
        <v>0</v>
      </c>
      <c r="G55" s="79">
        <v>0</v>
      </c>
      <c r="H55" s="79">
        <v>0</v>
      </c>
      <c r="I55" s="79">
        <f>SUM(E55:H55)</f>
        <v>0</v>
      </c>
      <c r="J55" s="79"/>
    </row>
    <row r="56" spans="5:10" ht="12.75" hidden="1">
      <c r="E56" s="9"/>
      <c r="F56" s="78"/>
      <c r="G56" s="79"/>
      <c r="H56" s="79"/>
      <c r="I56" s="79"/>
      <c r="J56" s="79"/>
    </row>
    <row r="57" spans="2:10" ht="12.75" hidden="1">
      <c r="B57" t="s">
        <v>100</v>
      </c>
      <c r="E57" s="9">
        <v>0</v>
      </c>
      <c r="F57" s="79">
        <v>0</v>
      </c>
      <c r="G57" s="79">
        <v>0</v>
      </c>
      <c r="H57" s="79">
        <v>0</v>
      </c>
      <c r="I57" s="79">
        <f>SUM(E57:H57)</f>
        <v>0</v>
      </c>
      <c r="J57" s="79"/>
    </row>
    <row r="58" spans="5:10" ht="12.75" hidden="1">
      <c r="E58" s="9"/>
      <c r="F58" s="79"/>
      <c r="G58" s="79"/>
      <c r="H58" s="79"/>
      <c r="I58" s="79"/>
      <c r="J58" s="79"/>
    </row>
    <row r="59" spans="2:10" ht="12.75" hidden="1">
      <c r="B59" t="s">
        <v>101</v>
      </c>
      <c r="E59" s="9">
        <v>0</v>
      </c>
      <c r="F59" s="79">
        <v>0</v>
      </c>
      <c r="G59" s="79">
        <v>0</v>
      </c>
      <c r="H59" s="79">
        <v>0</v>
      </c>
      <c r="I59" s="79">
        <f>SUM(E59:H59)</f>
        <v>0</v>
      </c>
      <c r="J59" s="79"/>
    </row>
    <row r="60" spans="5:9" ht="12.75">
      <c r="E60" s="9"/>
      <c r="F60" s="9"/>
      <c r="G60" s="9"/>
      <c r="H60" s="9"/>
      <c r="I60" s="9"/>
    </row>
    <row r="61" spans="5:9" ht="12.75">
      <c r="E61" s="10"/>
      <c r="F61" s="10"/>
      <c r="G61" s="10"/>
      <c r="H61" s="10"/>
      <c r="I61" s="10"/>
    </row>
    <row r="62" spans="2:9" ht="12.75">
      <c r="B62" s="16" t="s">
        <v>197</v>
      </c>
      <c r="E62" s="11">
        <f>SUM(E48:E60)</f>
        <v>9798</v>
      </c>
      <c r="F62" s="11">
        <f>SUM(F48:F60)</f>
        <v>7398</v>
      </c>
      <c r="G62" s="11">
        <f>SUM(G48:G60)</f>
        <v>0</v>
      </c>
      <c r="H62" s="21">
        <f>SUM(H48:H60)</f>
        <v>791</v>
      </c>
      <c r="I62" s="21">
        <f>SUM(I48:I60)</f>
        <v>17987</v>
      </c>
    </row>
    <row r="63" spans="5:9" ht="13.5" thickBot="1">
      <c r="E63" s="12"/>
      <c r="F63" s="12"/>
      <c r="G63" s="12"/>
      <c r="H63" s="12"/>
      <c r="I63" s="12"/>
    </row>
    <row r="65" spans="5:9" ht="12.75">
      <c r="E65" s="8"/>
      <c r="F65" s="8"/>
      <c r="G65" s="8"/>
      <c r="H65" s="8"/>
      <c r="I65" s="8"/>
    </row>
    <row r="66" ht="12.75">
      <c r="B66" t="s">
        <v>118</v>
      </c>
    </row>
    <row r="67" ht="12.75">
      <c r="B67" s="19" t="s">
        <v>174</v>
      </c>
    </row>
    <row r="68" ht="12.75">
      <c r="B68" t="s">
        <v>127</v>
      </c>
    </row>
  </sheetData>
  <sheetProtection/>
  <mergeCells count="6">
    <mergeCell ref="F42:G42"/>
    <mergeCell ref="F11:G11"/>
    <mergeCell ref="A1:I1"/>
    <mergeCell ref="B2:I2"/>
    <mergeCell ref="A4:I4"/>
    <mergeCell ref="A5:I5"/>
  </mergeCells>
  <printOptions/>
  <pageMargins left="0.77" right="0.2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sychan</cp:lastModifiedBy>
  <cp:lastPrinted>2009-02-26T05:38:06Z</cp:lastPrinted>
  <dcterms:created xsi:type="dcterms:W3CDTF">2005-05-10T02:48:58Z</dcterms:created>
  <dcterms:modified xsi:type="dcterms:W3CDTF">2009-02-26T08:46:24Z</dcterms:modified>
  <cp:category/>
  <cp:version/>
  <cp:contentType/>
  <cp:contentStatus/>
</cp:coreProperties>
</file>